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5" yWindow="4005" windowWidth="3120" windowHeight="2025" activeTab="0"/>
  </bookViews>
  <sheets>
    <sheet name="主成分分析" sheetId="1" r:id="rId1"/>
    <sheet name="演習" sheetId="2" r:id="rId2"/>
  </sheets>
  <definedNames>
    <definedName name="_xlnm.Print_Area" localSheetId="0">'主成分分析'!$A$1:$J$46</definedName>
  </definedNames>
  <calcPr fullCalcOnLoad="1"/>
</workbook>
</file>

<file path=xl/sharedStrings.xml><?xml version="1.0" encoding="utf-8"?>
<sst xmlns="http://schemas.openxmlformats.org/spreadsheetml/2006/main" count="253" uniqueCount="119">
  <si>
    <t>主成分分析</t>
  </si>
  <si>
    <t>　いま２種データ系列があるとする。ｎ個の対象についての全</t>
  </si>
  <si>
    <t>　データは、下の表のようになるが、適当な係数を定めて新しい</t>
  </si>
  <si>
    <t>　縮約変数をつくるのである。</t>
  </si>
  <si>
    <t>主成分</t>
  </si>
  <si>
    <t>X1</t>
  </si>
  <si>
    <t>X2</t>
  </si>
  <si>
    <t>・・・・・・</t>
  </si>
  <si>
    <t>Z</t>
  </si>
  <si>
    <t>1</t>
  </si>
  <si>
    <t>X11</t>
  </si>
  <si>
    <t>X12</t>
  </si>
  <si>
    <t>Z1</t>
  </si>
  <si>
    <t>2</t>
  </si>
  <si>
    <t>X21</t>
  </si>
  <si>
    <t>X22</t>
  </si>
  <si>
    <t>Z2</t>
  </si>
  <si>
    <t>3</t>
  </si>
  <si>
    <t>X31</t>
  </si>
  <si>
    <t>X32</t>
  </si>
  <si>
    <t>→</t>
  </si>
  <si>
    <t>Z3</t>
  </si>
  <si>
    <t>・</t>
  </si>
  <si>
    <t xml:space="preserve"> </t>
  </si>
  <si>
    <t>n</t>
  </si>
  <si>
    <t>Xn1</t>
  </si>
  <si>
    <t>Xn2</t>
  </si>
  <si>
    <t>Zn</t>
  </si>
  <si>
    <t>　　ここに</t>
  </si>
  <si>
    <t>　z = a 1X 1 + a 2X 2</t>
  </si>
  <si>
    <t>　(a1,a2 は a1^2+a2^2=1 を満たし主成分分散 V(z) を最大にす</t>
  </si>
  <si>
    <t>　るように定められる係数である。)</t>
  </si>
  <si>
    <t>　　として、総合的指数 Z を求めるのである。</t>
  </si>
  <si>
    <t xml:space="preserve">X  </t>
  </si>
  <si>
    <t>Y</t>
  </si>
  <si>
    <t>(X-XBAR)^2</t>
  </si>
  <si>
    <t>(Y-YBAR)^2</t>
  </si>
  <si>
    <t>(X-XBAR)*(Y-YBAR)</t>
  </si>
  <si>
    <t>合計</t>
  </si>
  <si>
    <r>
      <t>S</t>
    </r>
    <r>
      <rPr>
        <b/>
        <sz val="10"/>
        <rFont val="ＪＳ明朝"/>
        <family val="1"/>
      </rPr>
      <t>1</t>
    </r>
  </si>
  <si>
    <r>
      <t>S</t>
    </r>
    <r>
      <rPr>
        <b/>
        <sz val="10"/>
        <rFont val="ＪＳ明朝"/>
        <family val="1"/>
      </rPr>
      <t>2</t>
    </r>
  </si>
  <si>
    <r>
      <t>S</t>
    </r>
    <r>
      <rPr>
        <b/>
        <sz val="10"/>
        <rFont val="ＪＳ明朝"/>
        <family val="1"/>
      </rPr>
      <t>3</t>
    </r>
  </si>
  <si>
    <t>　　z = a1 * X + a2 * Y における a1,a2 は</t>
  </si>
  <si>
    <t>　固有方程式 : λ^2-(S11+S22)λ+(S11*S22-S12^2)=0</t>
  </si>
  <si>
    <t>　を解いて得られる最大固有値λ1に対して</t>
  </si>
  <si>
    <t>a1=S12/√(S12^2+(λ1-S11))</t>
  </si>
  <si>
    <t>a2=(λ1-S11)/√(S12^2+(λ1-S11)^2)</t>
  </si>
  <si>
    <t>　となる。</t>
  </si>
  <si>
    <t>　　ただし S11=S1/N,S22=S2/N,S12=S3/N</t>
  </si>
  <si>
    <t>　　６カ国の国力比較表からＧＮＰと人口の総合的指数Ｚを主成</t>
  </si>
  <si>
    <t>　分分析により求め、それを評価せよ。</t>
  </si>
  <si>
    <t xml:space="preserve">  国  名</t>
  </si>
  <si>
    <t>ＧＮＰ</t>
  </si>
  <si>
    <t>人口</t>
  </si>
  <si>
    <t>ポーランド</t>
  </si>
  <si>
    <t>旧東ドイツ</t>
  </si>
  <si>
    <t>ﾕｰｺﾞｽﾗﾋﾞｱ</t>
  </si>
  <si>
    <t>ﾁｪｺｽﾛﾊﾞｷｱ</t>
  </si>
  <si>
    <t>ハンガリー</t>
  </si>
  <si>
    <t>ルーマニア</t>
  </si>
  <si>
    <t>＜実行結果＞</t>
  </si>
  <si>
    <t>X</t>
  </si>
  <si>
    <t>(X-XBAR)</t>
  </si>
  <si>
    <t>(Y-YBAR)</t>
  </si>
  <si>
    <t xml:space="preserve">  国     名</t>
  </si>
  <si>
    <t xml:space="preserve"> ＧＮＰ</t>
  </si>
  <si>
    <t xml:space="preserve">  人  口</t>
  </si>
  <si>
    <t>ユーゴスラビヤ</t>
  </si>
  <si>
    <t>チェコスロバキヤ</t>
  </si>
  <si>
    <t>合　　計</t>
  </si>
  <si>
    <t>↑</t>
  </si>
  <si>
    <t xml:space="preserve"> ＧＮＰの平均値</t>
  </si>
  <si>
    <t>XBAR=</t>
  </si>
  <si>
    <t>Ｓ１</t>
  </si>
  <si>
    <t>Ｓ２</t>
  </si>
  <si>
    <t>Ｓ３</t>
  </si>
  <si>
    <t xml:space="preserve"> 人  口の平均値</t>
  </si>
  <si>
    <t>YBAR=</t>
  </si>
  <si>
    <t>S11＝</t>
  </si>
  <si>
    <t>S22＝</t>
  </si>
  <si>
    <t>S12＝</t>
  </si>
  <si>
    <r>
      <t>最大固有値</t>
    </r>
    <r>
      <rPr>
        <b/>
        <sz val="12"/>
        <rFont val="ＭＳ ゴシック"/>
        <family val="3"/>
      </rPr>
      <t>λ</t>
    </r>
    <r>
      <rPr>
        <sz val="12"/>
        <rFont val="ＭＳ ゴシック"/>
        <family val="3"/>
      </rPr>
      <t>＝</t>
    </r>
  </si>
  <si>
    <t>最大固有値λ＝</t>
  </si>
  <si>
    <t>A1＝</t>
  </si>
  <si>
    <t>A2＝</t>
  </si>
  <si>
    <t>A1*X+A2*Y</t>
  </si>
  <si>
    <t>Ｚ スコアー</t>
  </si>
  <si>
    <t>ランク</t>
  </si>
  <si>
    <t>　　次の表から主成分分析を用いて、入社試験を受けた１０人の</t>
  </si>
  <si>
    <t>　一般常識と面接点の総合点をもとめ、それを評価せよ。</t>
  </si>
  <si>
    <t>受験者</t>
  </si>
  <si>
    <t>一般常識</t>
  </si>
  <si>
    <t>面接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</si>
  <si>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</si>
  <si>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</si>
  <si>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</si>
  <si>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</si>
  <si>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</si>
  <si>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</si>
  <si>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</si>
  <si>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</si>
  <si>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</si>
  <si>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</si>
  <si>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 xml:space="preserve">    ↑        ↑            ↑</t>
  </si>
  <si>
    <t>　　Ｓ１</t>
  </si>
  <si>
    <t>　　Ｓ２</t>
  </si>
  <si>
    <t>　　　　Ｓ３</t>
  </si>
  <si>
    <t>一般常識の平均値 XBAR =</t>
  </si>
  <si>
    <t>面接の平均値     YBAR =</t>
  </si>
  <si>
    <t>S11=</t>
  </si>
  <si>
    <t>S22=</t>
  </si>
  <si>
    <t>S12=</t>
  </si>
  <si>
    <t>最大固有値 λ =</t>
  </si>
  <si>
    <t>A1=</t>
  </si>
  <si>
    <t>A2=</t>
  </si>
  <si>
    <t>Zスコアー</t>
  </si>
  <si>
    <t>＜例題＞</t>
  </si>
  <si>
    <t>＜演習１＞</t>
  </si>
  <si>
    <t>＜演習２＞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</si>
</sst>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5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20"/>
      <name val="ＭＳ ゴシック"/>
      <family val="3"/>
    </font>
    <font>
      <sz val="20"/>
      <name val="ＭＳ ゴシック"/>
      <family val="3"/>
    </font>
    <font>
      <sz val="12"/>
      <name val="ＪＳ明朝"/>
      <family val="1"/>
    </font>
    <font>
      <b/>
      <sz val="12"/>
      <name val="ＪＳ明朝"/>
      <family val="1"/>
    </font>
    <font>
      <b/>
      <sz val="14"/>
      <name val="ＪＳ明朝"/>
      <family val="1"/>
    </font>
    <font>
      <b/>
      <sz val="10"/>
      <name val="ＪＳ明朝"/>
      <family val="1"/>
    </font>
    <font>
      <sz val="12"/>
      <name val="ＭＳ ゴシック"/>
      <family val="3"/>
    </font>
    <font>
      <b/>
      <sz val="12"/>
      <color indexed="12"/>
      <name val="ＭＳ ゴシック"/>
      <family val="3"/>
    </font>
    <font>
      <b/>
      <sz val="12"/>
      <name val="ＭＳ ゴシック"/>
      <family val="3"/>
    </font>
    <font>
      <b/>
      <sz val="10"/>
      <color indexed="14"/>
      <name val="ＭＳ ゴシック"/>
      <family val="3"/>
    </font>
    <font>
      <b/>
      <sz val="9"/>
      <name val="ＪＳ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2"/>
      <color indexed="8"/>
      <name val="ＪＳ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ck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13" xfId="0" applyFont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14" xfId="0" applyFont="1" applyBorder="1" applyAlignment="1" applyProtection="1">
      <alignment/>
      <protection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7" fillId="33" borderId="21" xfId="0" applyFont="1" applyFill="1" applyBorder="1" applyAlignment="1" applyProtection="1">
      <alignment/>
      <protection/>
    </xf>
    <xf numFmtId="0" fontId="7" fillId="33" borderId="22" xfId="0" applyFont="1" applyFill="1" applyBorder="1" applyAlignment="1" applyProtection="1">
      <alignment horizontal="center"/>
      <protection/>
    </xf>
    <xf numFmtId="0" fontId="9" fillId="33" borderId="23" xfId="0" applyFont="1" applyFill="1" applyBorder="1" applyAlignment="1" applyProtection="1">
      <alignment horizontal="center"/>
      <protection/>
    </xf>
    <xf numFmtId="0" fontId="9" fillId="33" borderId="21" xfId="0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6" fillId="0" borderId="24" xfId="0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/>
      <protection/>
    </xf>
    <xf numFmtId="0" fontId="7" fillId="34" borderId="26" xfId="0" applyFont="1" applyFill="1" applyBorder="1" applyAlignment="1" applyProtection="1">
      <alignment/>
      <protection/>
    </xf>
    <xf numFmtId="0" fontId="7" fillId="34" borderId="25" xfId="0" applyFont="1" applyFill="1" applyBorder="1" applyAlignment="1" applyProtection="1">
      <alignment horizontal="center"/>
      <protection/>
    </xf>
    <xf numFmtId="0" fontId="7" fillId="34" borderId="27" xfId="0" applyFont="1" applyFill="1" applyBorder="1" applyAlignment="1" applyProtection="1">
      <alignment horizontal="center"/>
      <protection/>
    </xf>
    <xf numFmtId="0" fontId="7" fillId="34" borderId="22" xfId="0" applyFont="1" applyFill="1" applyBorder="1" applyAlignment="1" applyProtection="1">
      <alignment horizontal="center"/>
      <protection/>
    </xf>
    <xf numFmtId="0" fontId="7" fillId="35" borderId="26" xfId="0" applyFont="1" applyFill="1" applyBorder="1" applyAlignment="1" applyProtection="1">
      <alignment horizontal="center"/>
      <protection/>
    </xf>
    <xf numFmtId="0" fontId="7" fillId="35" borderId="25" xfId="0" applyFont="1" applyFill="1" applyBorder="1" applyAlignment="1" applyProtection="1">
      <alignment horizontal="center"/>
      <protection/>
    </xf>
    <xf numFmtId="0" fontId="7" fillId="35" borderId="25" xfId="0" applyFont="1" applyFill="1" applyBorder="1" applyAlignment="1" applyProtection="1">
      <alignment horizontal="right"/>
      <protection/>
    </xf>
    <xf numFmtId="0" fontId="7" fillId="35" borderId="27" xfId="0" applyFont="1" applyFill="1" applyBorder="1" applyAlignment="1" applyProtection="1">
      <alignment horizontal="left"/>
      <protection/>
    </xf>
    <xf numFmtId="0" fontId="10" fillId="0" borderId="18" xfId="0" applyFont="1" applyBorder="1" applyAlignment="1" applyProtection="1">
      <alignment horizontal="left"/>
      <protection/>
    </xf>
    <xf numFmtId="0" fontId="10" fillId="0" borderId="0" xfId="0" applyFont="1" applyBorder="1" applyAlignment="1">
      <alignment/>
    </xf>
    <xf numFmtId="0" fontId="10" fillId="0" borderId="18" xfId="0" applyFont="1" applyBorder="1" applyAlignment="1" applyProtection="1">
      <alignment/>
      <protection/>
    </xf>
    <xf numFmtId="0" fontId="11" fillId="0" borderId="18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10" fillId="0" borderId="28" xfId="0" applyFont="1" applyBorder="1" applyAlignment="1" applyProtection="1">
      <alignment/>
      <protection/>
    </xf>
    <xf numFmtId="0" fontId="10" fillId="0" borderId="19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>
      <alignment/>
    </xf>
    <xf numFmtId="0" fontId="10" fillId="0" borderId="13" xfId="0" applyFont="1" applyBorder="1" applyAlignment="1" applyProtection="1">
      <alignment/>
      <protection/>
    </xf>
    <xf numFmtId="0" fontId="12" fillId="35" borderId="29" xfId="0" applyFont="1" applyFill="1" applyBorder="1" applyAlignment="1" applyProtection="1">
      <alignment horizontal="center"/>
      <protection/>
    </xf>
    <xf numFmtId="0" fontId="12" fillId="35" borderId="25" xfId="0" applyFont="1" applyFill="1" applyBorder="1" applyAlignment="1" applyProtection="1">
      <alignment horizontal="center"/>
      <protection/>
    </xf>
    <xf numFmtId="0" fontId="12" fillId="35" borderId="27" xfId="0" applyFont="1" applyFill="1" applyBorder="1" applyAlignment="1" applyProtection="1">
      <alignment horizontal="center"/>
      <protection/>
    </xf>
    <xf numFmtId="0" fontId="10" fillId="0" borderId="24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3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  <xf numFmtId="0" fontId="10" fillId="0" borderId="31" xfId="0" applyFont="1" applyBorder="1" applyAlignment="1" applyProtection="1">
      <alignment horizontal="center"/>
      <protection/>
    </xf>
    <xf numFmtId="0" fontId="10" fillId="0" borderId="32" xfId="0" applyFont="1" applyBorder="1" applyAlignment="1" applyProtection="1">
      <alignment horizontal="center"/>
      <protection/>
    </xf>
    <xf numFmtId="0" fontId="10" fillId="0" borderId="33" xfId="0" applyFont="1" applyBorder="1" applyAlignment="1" applyProtection="1">
      <alignment horizontal="center"/>
      <protection/>
    </xf>
    <xf numFmtId="0" fontId="10" fillId="0" borderId="34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/>
    </xf>
    <xf numFmtId="0" fontId="10" fillId="0" borderId="35" xfId="0" applyFont="1" applyBorder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10" fillId="0" borderId="13" xfId="0" applyFont="1" applyBorder="1" applyAlignment="1" applyProtection="1">
      <alignment horizontal="center"/>
      <protection/>
    </xf>
    <xf numFmtId="0" fontId="10" fillId="0" borderId="24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/>
    </xf>
    <xf numFmtId="0" fontId="10" fillId="0" borderId="36" xfId="0" applyFont="1" applyBorder="1" applyAlignment="1" applyProtection="1">
      <alignment horizontal="center"/>
      <protection/>
    </xf>
    <xf numFmtId="0" fontId="10" fillId="0" borderId="29" xfId="0" applyFont="1" applyBorder="1" applyAlignment="1" applyProtection="1">
      <alignment horizontal="center"/>
      <protection/>
    </xf>
    <xf numFmtId="0" fontId="10" fillId="0" borderId="37" xfId="0" applyFont="1" applyBorder="1" applyAlignment="1" applyProtection="1">
      <alignment horizontal="center"/>
      <protection/>
    </xf>
    <xf numFmtId="0" fontId="10" fillId="34" borderId="29" xfId="0" applyFont="1" applyFill="1" applyBorder="1" applyAlignment="1" applyProtection="1">
      <alignment horizontal="center"/>
      <protection/>
    </xf>
    <xf numFmtId="0" fontId="10" fillId="34" borderId="25" xfId="0" applyFont="1" applyFill="1" applyBorder="1" applyAlignment="1" applyProtection="1">
      <alignment horizontal="center"/>
      <protection/>
    </xf>
    <xf numFmtId="0" fontId="10" fillId="34" borderId="27" xfId="0" applyFont="1" applyFill="1" applyBorder="1" applyAlignment="1" applyProtection="1">
      <alignment horizontal="center"/>
      <protection/>
    </xf>
    <xf numFmtId="0" fontId="12" fillId="35" borderId="26" xfId="0" applyFont="1" applyFill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3" fillId="0" borderId="13" xfId="0" applyFont="1" applyBorder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0" fontId="13" fillId="0" borderId="12" xfId="0" applyFont="1" applyBorder="1" applyAlignment="1" applyProtection="1">
      <alignment horizontal="center"/>
      <protection/>
    </xf>
    <xf numFmtId="0" fontId="13" fillId="0" borderId="24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10" fillId="34" borderId="38" xfId="0" applyFont="1" applyFill="1" applyBorder="1" applyAlignment="1" applyProtection="1">
      <alignment horizontal="center"/>
      <protection/>
    </xf>
    <xf numFmtId="0" fontId="10" fillId="34" borderId="39" xfId="0" applyFont="1" applyFill="1" applyBorder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 horizontal="center"/>
      <protection/>
    </xf>
    <xf numFmtId="0" fontId="10" fillId="34" borderId="23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center"/>
      <protection/>
    </xf>
    <xf numFmtId="0" fontId="8" fillId="36" borderId="21" xfId="0" applyFont="1" applyFill="1" applyBorder="1" applyAlignment="1" applyProtection="1">
      <alignment horizontal="center"/>
      <protection/>
    </xf>
    <xf numFmtId="0" fontId="9" fillId="34" borderId="38" xfId="0" applyFont="1" applyFill="1" applyBorder="1" applyAlignment="1" applyProtection="1">
      <alignment horizontal="center"/>
      <protection/>
    </xf>
    <xf numFmtId="0" fontId="9" fillId="34" borderId="39" xfId="0" applyFont="1" applyFill="1" applyBorder="1" applyAlignment="1" applyProtection="1">
      <alignment horizontal="center"/>
      <protection/>
    </xf>
    <xf numFmtId="0" fontId="10" fillId="37" borderId="12" xfId="0" applyFont="1" applyFill="1" applyBorder="1" applyAlignment="1" applyProtection="1">
      <alignment horizontal="center"/>
      <protection/>
    </xf>
    <xf numFmtId="0" fontId="10" fillId="37" borderId="30" xfId="0" applyFont="1" applyFill="1" applyBorder="1" applyAlignment="1" applyProtection="1">
      <alignment horizontal="center"/>
      <protection/>
    </xf>
    <xf numFmtId="0" fontId="10" fillId="37" borderId="22" xfId="0" applyFont="1" applyFill="1" applyBorder="1" applyAlignment="1" applyProtection="1">
      <alignment horizontal="center"/>
      <protection/>
    </xf>
    <xf numFmtId="0" fontId="10" fillId="37" borderId="31" xfId="0" applyFont="1" applyFill="1" applyBorder="1" applyAlignment="1" applyProtection="1">
      <alignment horizontal="center"/>
      <protection/>
    </xf>
    <xf numFmtId="0" fontId="6" fillId="38" borderId="12" xfId="0" applyFont="1" applyFill="1" applyBorder="1" applyAlignment="1" applyProtection="1">
      <alignment/>
      <protection/>
    </xf>
    <xf numFmtId="0" fontId="6" fillId="38" borderId="22" xfId="0" applyFont="1" applyFill="1" applyBorder="1" applyAlignment="1" applyProtection="1">
      <alignment/>
      <protection/>
    </xf>
    <xf numFmtId="0" fontId="7" fillId="35" borderId="21" xfId="0" applyFont="1" applyFill="1" applyBorder="1" applyAlignment="1" applyProtection="1">
      <alignment horizontal="center"/>
      <protection/>
    </xf>
    <xf numFmtId="0" fontId="7" fillId="34" borderId="22" xfId="0" applyFont="1" applyFill="1" applyBorder="1" applyAlignment="1" applyProtection="1">
      <alignment/>
      <protection/>
    </xf>
    <xf numFmtId="0" fontId="14" fillId="38" borderId="12" xfId="0" applyFont="1" applyFill="1" applyBorder="1" applyAlignment="1" applyProtection="1">
      <alignment horizontal="center"/>
      <protection/>
    </xf>
    <xf numFmtId="0" fontId="14" fillId="38" borderId="30" xfId="0" applyFont="1" applyFill="1" applyBorder="1" applyAlignment="1" applyProtection="1">
      <alignment/>
      <protection/>
    </xf>
    <xf numFmtId="0" fontId="14" fillId="38" borderId="30" xfId="0" applyFont="1" applyFill="1" applyBorder="1" applyAlignment="1" applyProtection="1">
      <alignment horizontal="center"/>
      <protection/>
    </xf>
    <xf numFmtId="0" fontId="14" fillId="38" borderId="22" xfId="0" applyFont="1" applyFill="1" applyBorder="1" applyAlignment="1" applyProtection="1">
      <alignment horizontal="center"/>
      <protection/>
    </xf>
    <xf numFmtId="0" fontId="14" fillId="38" borderId="31" xfId="0" applyFont="1" applyFill="1" applyBorder="1" applyAlignment="1" applyProtection="1">
      <alignment/>
      <protection/>
    </xf>
    <xf numFmtId="0" fontId="11" fillId="0" borderId="18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5" fillId="0" borderId="0" xfId="0" applyFont="1" applyAlignment="1">
      <alignment/>
    </xf>
    <xf numFmtId="0" fontId="12" fillId="33" borderId="29" xfId="0" applyFont="1" applyFill="1" applyBorder="1" applyAlignment="1" applyProtection="1">
      <alignment horizontal="center"/>
      <protection/>
    </xf>
    <xf numFmtId="0" fontId="12" fillId="33" borderId="25" xfId="0" applyFont="1" applyFill="1" applyBorder="1" applyAlignment="1" applyProtection="1">
      <alignment horizontal="center"/>
      <protection/>
    </xf>
    <xf numFmtId="0" fontId="12" fillId="33" borderId="27" xfId="0" applyFont="1" applyFill="1" applyBorder="1" applyAlignment="1" applyProtection="1">
      <alignment horizontal="center"/>
      <protection/>
    </xf>
    <xf numFmtId="0" fontId="12" fillId="33" borderId="21" xfId="0" applyFont="1" applyFill="1" applyBorder="1" applyAlignment="1" applyProtection="1">
      <alignment horizontal="center"/>
      <protection/>
    </xf>
    <xf numFmtId="0" fontId="12" fillId="33" borderId="22" xfId="0" applyFont="1" applyFill="1" applyBorder="1" applyAlignment="1" applyProtection="1">
      <alignment horizontal="center"/>
      <protection/>
    </xf>
    <xf numFmtId="0" fontId="10" fillId="37" borderId="12" xfId="0" applyFont="1" applyFill="1" applyBorder="1" applyAlignment="1" applyProtection="1">
      <alignment/>
      <protection/>
    </xf>
    <xf numFmtId="0" fontId="10" fillId="37" borderId="22" xfId="0" applyFont="1" applyFill="1" applyBorder="1" applyAlignment="1" applyProtection="1">
      <alignment/>
      <protection/>
    </xf>
    <xf numFmtId="0" fontId="6" fillId="0" borderId="40" xfId="0" applyFont="1" applyBorder="1" applyAlignment="1" applyProtection="1">
      <alignment/>
      <protection/>
    </xf>
    <xf numFmtId="2" fontId="12" fillId="0" borderId="12" xfId="0" applyNumberFormat="1" applyFont="1" applyBorder="1" applyAlignment="1" applyProtection="1">
      <alignment horizontal="center"/>
      <protection/>
    </xf>
    <xf numFmtId="2" fontId="12" fillId="0" borderId="22" xfId="0" applyNumberFormat="1" applyFont="1" applyBorder="1" applyAlignment="1" applyProtection="1">
      <alignment horizontal="center"/>
      <protection/>
    </xf>
    <xf numFmtId="0" fontId="15" fillId="0" borderId="24" xfId="0" applyFont="1" applyBorder="1" applyAlignment="1" applyProtection="1">
      <alignment/>
      <protection/>
    </xf>
    <xf numFmtId="0" fontId="17" fillId="0" borderId="13" xfId="0" applyFont="1" applyBorder="1" applyAlignment="1" applyProtection="1">
      <alignment/>
      <protection/>
    </xf>
    <xf numFmtId="0" fontId="17" fillId="34" borderId="41" xfId="0" applyFont="1" applyFill="1" applyBorder="1" applyAlignment="1" applyProtection="1">
      <alignment horizontal="center"/>
      <protection/>
    </xf>
    <xf numFmtId="0" fontId="17" fillId="34" borderId="42" xfId="0" applyFont="1" applyFill="1" applyBorder="1" applyAlignment="1" applyProtection="1">
      <alignment horizontal="center"/>
      <protection/>
    </xf>
    <xf numFmtId="0" fontId="17" fillId="34" borderId="43" xfId="0" applyFont="1" applyFill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/>
      <protection/>
    </xf>
    <xf numFmtId="0" fontId="17" fillId="0" borderId="30" xfId="0" applyFont="1" applyBorder="1" applyAlignment="1" applyProtection="1">
      <alignment horizontal="center"/>
      <protection/>
    </xf>
    <xf numFmtId="0" fontId="17" fillId="0" borderId="22" xfId="0" applyFont="1" applyBorder="1" applyAlignment="1" applyProtection="1">
      <alignment horizontal="center"/>
      <protection/>
    </xf>
    <xf numFmtId="0" fontId="17" fillId="0" borderId="31" xfId="0" applyFont="1" applyBorder="1" applyAlignment="1" applyProtection="1">
      <alignment horizontal="center"/>
      <protection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/>
    </xf>
    <xf numFmtId="0" fontId="17" fillId="0" borderId="13" xfId="0" applyFont="1" applyBorder="1" applyAlignment="1" applyProtection="1">
      <alignment horizontal="center"/>
      <protection/>
    </xf>
    <xf numFmtId="0" fontId="17" fillId="0" borderId="26" xfId="0" applyFont="1" applyBorder="1" applyAlignment="1" applyProtection="1">
      <alignment horizontal="center"/>
      <protection/>
    </xf>
    <xf numFmtId="0" fontId="17" fillId="0" borderId="25" xfId="0" applyFont="1" applyBorder="1" applyAlignment="1" applyProtection="1">
      <alignment horizontal="center"/>
      <protection/>
    </xf>
    <xf numFmtId="0" fontId="17" fillId="0" borderId="25" xfId="0" applyFont="1" applyBorder="1" applyAlignment="1" applyProtection="1">
      <alignment horizontal="left"/>
      <protection/>
    </xf>
    <xf numFmtId="0" fontId="17" fillId="0" borderId="27" xfId="0" applyFont="1" applyBorder="1" applyAlignment="1" applyProtection="1">
      <alignment horizontal="left"/>
      <protection/>
    </xf>
    <xf numFmtId="0" fontId="17" fillId="0" borderId="24" xfId="0" applyFont="1" applyBorder="1" applyAlignment="1" applyProtection="1">
      <alignment/>
      <protection/>
    </xf>
    <xf numFmtId="0" fontId="17" fillId="0" borderId="38" xfId="0" applyFont="1" applyBorder="1" applyAlignment="1" applyProtection="1">
      <alignment horizontal="left"/>
      <protection/>
    </xf>
    <xf numFmtId="0" fontId="17" fillId="0" borderId="12" xfId="0" applyFont="1" applyBorder="1" applyAlignment="1" applyProtection="1">
      <alignment/>
      <protection/>
    </xf>
    <xf numFmtId="0" fontId="17" fillId="0" borderId="30" xfId="0" applyFont="1" applyBorder="1" applyAlignment="1" applyProtection="1">
      <alignment/>
      <protection/>
    </xf>
    <xf numFmtId="0" fontId="17" fillId="0" borderId="39" xfId="0" applyFont="1" applyBorder="1" applyAlignment="1" applyProtection="1">
      <alignment horizontal="left"/>
      <protection/>
    </xf>
    <xf numFmtId="0" fontId="17" fillId="0" borderId="22" xfId="0" applyFont="1" applyBorder="1" applyAlignment="1" applyProtection="1">
      <alignment/>
      <protection/>
    </xf>
    <xf numFmtId="0" fontId="17" fillId="0" borderId="31" xfId="0" applyFont="1" applyBorder="1" applyAlignment="1" applyProtection="1">
      <alignment/>
      <protection/>
    </xf>
    <xf numFmtId="0" fontId="19" fillId="0" borderId="0" xfId="0" applyFont="1" applyAlignment="1">
      <alignment/>
    </xf>
    <xf numFmtId="0" fontId="17" fillId="0" borderId="23" xfId="0" applyFont="1" applyBorder="1" applyAlignment="1" applyProtection="1">
      <alignment horizontal="right"/>
      <protection/>
    </xf>
    <xf numFmtId="0" fontId="17" fillId="0" borderId="21" xfId="0" applyFont="1" applyBorder="1" applyAlignment="1" applyProtection="1">
      <alignment horizontal="right"/>
      <protection/>
    </xf>
    <xf numFmtId="0" fontId="6" fillId="39" borderId="12" xfId="0" applyFont="1" applyFill="1" applyBorder="1" applyAlignment="1" applyProtection="1">
      <alignment horizontal="center"/>
      <protection/>
    </xf>
    <xf numFmtId="0" fontId="6" fillId="39" borderId="12" xfId="0" applyFont="1" applyFill="1" applyBorder="1" applyAlignment="1" applyProtection="1">
      <alignment/>
      <protection/>
    </xf>
    <xf numFmtId="0" fontId="6" fillId="39" borderId="30" xfId="0" applyFont="1" applyFill="1" applyBorder="1" applyAlignment="1" applyProtection="1">
      <alignment/>
      <protection/>
    </xf>
    <xf numFmtId="0" fontId="6" fillId="39" borderId="25" xfId="0" applyFont="1" applyFill="1" applyBorder="1" applyAlignment="1" applyProtection="1">
      <alignment/>
      <protection/>
    </xf>
    <xf numFmtId="0" fontId="6" fillId="39" borderId="27" xfId="0" applyFont="1" applyFill="1" applyBorder="1" applyAlignment="1" applyProtection="1">
      <alignment/>
      <protection/>
    </xf>
    <xf numFmtId="0" fontId="10" fillId="39" borderId="34" xfId="0" applyFont="1" applyFill="1" applyBorder="1" applyAlignment="1" applyProtection="1">
      <alignment horizontal="center"/>
      <protection/>
    </xf>
    <xf numFmtId="0" fontId="10" fillId="39" borderId="35" xfId="0" applyFont="1" applyFill="1" applyBorder="1" applyAlignment="1" applyProtection="1">
      <alignment horizontal="center"/>
      <protection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8</xdr:row>
      <xdr:rowOff>0</xdr:rowOff>
    </xdr:from>
    <xdr:to>
      <xdr:col>2</xdr:col>
      <xdr:colOff>1285875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924175" y="1647825"/>
          <a:ext cx="1276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514350</xdr:colOff>
      <xdr:row>11</xdr:row>
      <xdr:rowOff>104775</xdr:rowOff>
    </xdr:from>
    <xdr:to>
      <xdr:col>5</xdr:col>
      <xdr:colOff>752475</xdr:colOff>
      <xdr:row>11</xdr:row>
      <xdr:rowOff>104775</xdr:rowOff>
    </xdr:to>
    <xdr:sp>
      <xdr:nvSpPr>
        <xdr:cNvPr id="2" name="Line 2"/>
        <xdr:cNvSpPr>
          <a:spLocks/>
        </xdr:cNvSpPr>
      </xdr:nvSpPr>
      <xdr:spPr>
        <a:xfrm>
          <a:off x="7153275" y="2305050"/>
          <a:ext cx="238125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752475</xdr:colOff>
      <xdr:row>123</xdr:row>
      <xdr:rowOff>0</xdr:rowOff>
    </xdr:from>
    <xdr:to>
      <xdr:col>11</xdr:col>
      <xdr:colOff>600075</xdr:colOff>
      <xdr:row>123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7391400" y="22717125"/>
          <a:ext cx="7648575" cy="9525"/>
        </a:xfrm>
        <a:prstGeom prst="line">
          <a:avLst/>
        </a:prstGeom>
        <a:noFill/>
        <a:ln w="2476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647700</xdr:colOff>
      <xdr:row>59</xdr:row>
      <xdr:rowOff>104775</xdr:rowOff>
    </xdr:from>
    <xdr:to>
      <xdr:col>21</xdr:col>
      <xdr:colOff>1485900</xdr:colOff>
      <xdr:row>93</xdr:row>
      <xdr:rowOff>76200</xdr:rowOff>
    </xdr:to>
    <xdr:sp>
      <xdr:nvSpPr>
        <xdr:cNvPr id="4" name="Rectangle 4"/>
        <xdr:cNvSpPr>
          <a:spLocks/>
        </xdr:cNvSpPr>
      </xdr:nvSpPr>
      <xdr:spPr>
        <a:xfrm>
          <a:off x="15087600" y="11087100"/>
          <a:ext cx="10744200" cy="6276975"/>
        </a:xfrm>
        <a:prstGeom prst="rect">
          <a:avLst/>
        </a:prstGeom>
        <a:solidFill>
          <a:srgbClr val="E3E3E3">
            <a:alpha val="50000"/>
          </a:srgbClr>
        </a:solidFill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2057400</xdr:colOff>
      <xdr:row>66</xdr:row>
      <xdr:rowOff>28575</xdr:rowOff>
    </xdr:from>
    <xdr:to>
      <xdr:col>11</xdr:col>
      <xdr:colOff>647700</xdr:colOff>
      <xdr:row>66</xdr:row>
      <xdr:rowOff>28575</xdr:rowOff>
    </xdr:to>
    <xdr:sp>
      <xdr:nvSpPr>
        <xdr:cNvPr id="5" name="Line 5"/>
        <xdr:cNvSpPr>
          <a:spLocks/>
        </xdr:cNvSpPr>
      </xdr:nvSpPr>
      <xdr:spPr>
        <a:xfrm>
          <a:off x="14411325" y="12296775"/>
          <a:ext cx="6762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324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3.5" defaultRowHeight="14.25"/>
  <cols>
    <col min="1" max="1" width="13.5" style="0" customWidth="1"/>
    <col min="2" max="2" width="17.09765625" style="0" customWidth="1"/>
    <col min="3" max="4" width="13.5" style="0" customWidth="1"/>
    <col min="5" max="5" width="12.09765625" style="0" customWidth="1"/>
    <col min="6" max="6" width="7.8984375" style="0" customWidth="1"/>
    <col min="7" max="7" width="13.5" style="0" customWidth="1"/>
    <col min="8" max="8" width="20.59765625" style="0" customWidth="1"/>
    <col min="9" max="9" width="13.5" style="0" customWidth="1"/>
    <col min="10" max="10" width="4.5" style="0" customWidth="1"/>
    <col min="11" max="11" width="21.8984375" style="0" customWidth="1"/>
    <col min="12" max="12" width="8.19921875" style="0" customWidth="1"/>
    <col min="13" max="13" width="16.8984375" style="0" customWidth="1"/>
    <col min="14" max="16" width="10.69921875" style="0" customWidth="1"/>
    <col min="17" max="17" width="6.5" style="0" customWidth="1"/>
    <col min="18" max="18" width="8.09765625" style="0" customWidth="1"/>
    <col min="19" max="19" width="11.59765625" style="0" bestFit="1" customWidth="1"/>
    <col min="20" max="20" width="9.8984375" style="0" customWidth="1"/>
    <col min="21" max="21" width="10.69921875" style="0" customWidth="1"/>
    <col min="22" max="22" width="16" style="0" customWidth="1"/>
  </cols>
  <sheetData>
    <row r="1" spans="1:3" ht="24">
      <c r="A1" s="1" t="s">
        <v>0</v>
      </c>
      <c r="B1" s="2"/>
      <c r="C1" s="147">
        <f ca="1">TODAY()</f>
        <v>40468</v>
      </c>
    </row>
    <row r="2" spans="1:24" ht="15" thickBot="1">
      <c r="A2" s="3"/>
      <c r="B2" s="4"/>
      <c r="C2" s="4"/>
      <c r="D2" s="4"/>
      <c r="E2" s="4"/>
      <c r="F2" s="4"/>
      <c r="G2" s="4"/>
      <c r="H2" s="4"/>
      <c r="I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" thickTop="1">
      <c r="A3" s="3"/>
      <c r="B3" s="10"/>
      <c r="C3" s="11"/>
      <c r="D3" s="11"/>
      <c r="E3" s="11"/>
      <c r="F3" s="11"/>
      <c r="G3" s="11"/>
      <c r="H3" s="11"/>
      <c r="I3" s="1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4.25">
      <c r="A4" s="3"/>
      <c r="B4" s="33" t="s">
        <v>1</v>
      </c>
      <c r="C4" s="34"/>
      <c r="D4" s="34"/>
      <c r="E4" s="34"/>
      <c r="F4" s="34"/>
      <c r="G4" s="13"/>
      <c r="H4" s="13"/>
      <c r="I4" s="1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4.25">
      <c r="A5" s="3"/>
      <c r="B5" s="33" t="s">
        <v>2</v>
      </c>
      <c r="C5" s="34"/>
      <c r="D5" s="34"/>
      <c r="E5" s="34"/>
      <c r="F5" s="34"/>
      <c r="G5" s="13"/>
      <c r="H5" s="13"/>
      <c r="I5" s="14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4.25">
      <c r="A6" s="3"/>
      <c r="B6" s="33" t="s">
        <v>3</v>
      </c>
      <c r="C6" s="34"/>
      <c r="D6" s="34"/>
      <c r="E6" s="34"/>
      <c r="F6" s="34"/>
      <c r="G6" s="13"/>
      <c r="H6" s="13"/>
      <c r="I6" s="1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 thickBot="1">
      <c r="A7" s="3"/>
      <c r="B7" s="15"/>
      <c r="C7" s="13"/>
      <c r="D7" s="13"/>
      <c r="E7" s="13"/>
      <c r="F7" s="13"/>
      <c r="G7" s="4"/>
      <c r="H7" s="13"/>
      <c r="I7" s="14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8" thickBot="1">
      <c r="A8" s="3"/>
      <c r="B8" s="15"/>
      <c r="C8" s="4"/>
      <c r="D8" s="4"/>
      <c r="E8" s="4"/>
      <c r="F8" s="4"/>
      <c r="G8" s="81" t="s">
        <v>4</v>
      </c>
      <c r="H8" s="5"/>
      <c r="I8" s="1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 thickBot="1">
      <c r="A9" s="3"/>
      <c r="B9" s="15"/>
      <c r="C9" s="25"/>
      <c r="D9" s="26" t="s">
        <v>5</v>
      </c>
      <c r="E9" s="26" t="s">
        <v>6</v>
      </c>
      <c r="F9" s="27" t="s">
        <v>7</v>
      </c>
      <c r="G9" s="28" t="s">
        <v>8</v>
      </c>
      <c r="H9" s="5"/>
      <c r="I9" s="14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4.25">
      <c r="A10" s="3"/>
      <c r="B10" s="15"/>
      <c r="C10" s="82" t="s">
        <v>9</v>
      </c>
      <c r="D10" s="92" t="s">
        <v>10</v>
      </c>
      <c r="E10" s="92" t="s">
        <v>11</v>
      </c>
      <c r="F10" s="93"/>
      <c r="G10" s="92" t="s">
        <v>12</v>
      </c>
      <c r="H10" s="5"/>
      <c r="I10" s="1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4.25">
      <c r="A11" s="3"/>
      <c r="B11" s="15"/>
      <c r="C11" s="82" t="s">
        <v>13</v>
      </c>
      <c r="D11" s="92" t="s">
        <v>14</v>
      </c>
      <c r="E11" s="92" t="s">
        <v>15</v>
      </c>
      <c r="F11" s="93"/>
      <c r="G11" s="92" t="s">
        <v>16</v>
      </c>
      <c r="H11" s="5"/>
      <c r="I11" s="14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4.25">
      <c r="A12" s="3"/>
      <c r="B12" s="15"/>
      <c r="C12" s="82" t="s">
        <v>17</v>
      </c>
      <c r="D12" s="92" t="s">
        <v>18</v>
      </c>
      <c r="E12" s="92" t="s">
        <v>19</v>
      </c>
      <c r="F12" s="94" t="s">
        <v>20</v>
      </c>
      <c r="G12" s="92" t="s">
        <v>21</v>
      </c>
      <c r="H12" s="5"/>
      <c r="I12" s="14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4.25">
      <c r="A13" s="3"/>
      <c r="B13" s="15"/>
      <c r="C13" s="82" t="s">
        <v>22</v>
      </c>
      <c r="D13" s="92"/>
      <c r="E13" s="92" t="s">
        <v>23</v>
      </c>
      <c r="F13" s="93"/>
      <c r="G13" s="92" t="s">
        <v>22</v>
      </c>
      <c r="H13" s="5"/>
      <c r="I13" s="1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4.25">
      <c r="A14" s="3"/>
      <c r="B14" s="15"/>
      <c r="C14" s="82" t="s">
        <v>22</v>
      </c>
      <c r="D14" s="92" t="s">
        <v>23</v>
      </c>
      <c r="E14" s="92" t="s">
        <v>23</v>
      </c>
      <c r="F14" s="93"/>
      <c r="G14" s="92" t="s">
        <v>22</v>
      </c>
      <c r="H14" s="5"/>
      <c r="I14" s="1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4.25">
      <c r="A15" s="3"/>
      <c r="B15" s="15"/>
      <c r="C15" s="82" t="s">
        <v>22</v>
      </c>
      <c r="D15" s="92" t="s">
        <v>23</v>
      </c>
      <c r="E15" s="92" t="s">
        <v>23</v>
      </c>
      <c r="F15" s="93"/>
      <c r="G15" s="92" t="s">
        <v>22</v>
      </c>
      <c r="H15" s="5"/>
      <c r="I15" s="1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 thickBot="1">
      <c r="A16" s="3"/>
      <c r="B16" s="15"/>
      <c r="C16" s="83" t="s">
        <v>24</v>
      </c>
      <c r="D16" s="95" t="s">
        <v>25</v>
      </c>
      <c r="E16" s="95" t="s">
        <v>26</v>
      </c>
      <c r="F16" s="96"/>
      <c r="G16" s="95" t="s">
        <v>27</v>
      </c>
      <c r="H16" s="5"/>
      <c r="I16" s="14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4.25">
      <c r="A17" s="3"/>
      <c r="B17" s="15"/>
      <c r="C17" s="13"/>
      <c r="D17" s="13"/>
      <c r="E17" s="13"/>
      <c r="F17" s="13"/>
      <c r="G17" s="13"/>
      <c r="H17" s="13"/>
      <c r="I17" s="14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4.25">
      <c r="A18" s="3"/>
      <c r="B18" s="33" t="s">
        <v>28</v>
      </c>
      <c r="C18" s="34"/>
      <c r="D18" s="34"/>
      <c r="E18" s="34"/>
      <c r="F18" s="34"/>
      <c r="G18" s="13"/>
      <c r="H18" s="13"/>
      <c r="I18" s="14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4.25">
      <c r="A19" s="3"/>
      <c r="B19" s="97" t="s">
        <v>29</v>
      </c>
      <c r="C19" s="34"/>
      <c r="D19" s="34"/>
      <c r="E19" s="34"/>
      <c r="F19" s="34"/>
      <c r="G19" s="13"/>
      <c r="H19" s="13"/>
      <c r="I19" s="14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4.25">
      <c r="A20" s="3"/>
      <c r="B20" s="33" t="s">
        <v>30</v>
      </c>
      <c r="C20" s="34"/>
      <c r="D20" s="34"/>
      <c r="E20" s="34"/>
      <c r="F20" s="34"/>
      <c r="G20" s="13"/>
      <c r="H20" s="13"/>
      <c r="I20" s="14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4.25">
      <c r="A21" s="3"/>
      <c r="B21" s="33" t="s">
        <v>31</v>
      </c>
      <c r="C21" s="34"/>
      <c r="D21" s="34"/>
      <c r="E21" s="34"/>
      <c r="F21" s="34"/>
      <c r="G21" s="13"/>
      <c r="H21" s="13"/>
      <c r="I21" s="14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4.25">
      <c r="A22" s="3"/>
      <c r="B22" s="33" t="s">
        <v>32</v>
      </c>
      <c r="C22" s="34"/>
      <c r="D22" s="34"/>
      <c r="E22" s="34"/>
      <c r="F22" s="34"/>
      <c r="G22" s="13"/>
      <c r="H22" s="13"/>
      <c r="I22" s="14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" thickBot="1">
      <c r="A23" s="3"/>
      <c r="B23" s="15"/>
      <c r="C23" s="4"/>
      <c r="D23" s="4"/>
      <c r="E23" s="4"/>
      <c r="F23" s="4"/>
      <c r="G23" s="4"/>
      <c r="H23" s="4"/>
      <c r="I23" s="14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5" thickBot="1">
      <c r="A24" s="3"/>
      <c r="B24" s="15"/>
      <c r="C24" s="18"/>
      <c r="D24" s="19" t="s">
        <v>33</v>
      </c>
      <c r="E24" s="19" t="s">
        <v>34</v>
      </c>
      <c r="F24" s="19" t="s">
        <v>35</v>
      </c>
      <c r="G24" s="19" t="s">
        <v>36</v>
      </c>
      <c r="H24" s="19" t="s">
        <v>37</v>
      </c>
      <c r="I24" s="108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4.25">
      <c r="A25" s="3"/>
      <c r="B25" s="15"/>
      <c r="C25" s="20" t="s">
        <v>9</v>
      </c>
      <c r="D25" s="88"/>
      <c r="E25" s="88"/>
      <c r="F25" s="88"/>
      <c r="G25" s="88"/>
      <c r="H25" s="88"/>
      <c r="I25" s="108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4.25">
      <c r="A26" s="3"/>
      <c r="B26" s="15"/>
      <c r="C26" s="20" t="s">
        <v>13</v>
      </c>
      <c r="D26" s="88"/>
      <c r="E26" s="88"/>
      <c r="F26" s="88"/>
      <c r="G26" s="88"/>
      <c r="H26" s="88"/>
      <c r="I26" s="108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4.25">
      <c r="A27" s="3"/>
      <c r="B27" s="15"/>
      <c r="C27" s="20" t="s">
        <v>22</v>
      </c>
      <c r="D27" s="88"/>
      <c r="E27" s="88"/>
      <c r="F27" s="88"/>
      <c r="G27" s="88"/>
      <c r="H27" s="88"/>
      <c r="I27" s="108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4.25">
      <c r="A28" s="3"/>
      <c r="B28" s="15"/>
      <c r="C28" s="20" t="s">
        <v>22</v>
      </c>
      <c r="D28" s="88"/>
      <c r="E28" s="88"/>
      <c r="F28" s="88"/>
      <c r="G28" s="88"/>
      <c r="H28" s="88"/>
      <c r="I28" s="108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4.25">
      <c r="A29" s="3"/>
      <c r="B29" s="15"/>
      <c r="C29" s="20" t="s">
        <v>22</v>
      </c>
      <c r="D29" s="88"/>
      <c r="E29" s="88"/>
      <c r="F29" s="88"/>
      <c r="G29" s="88"/>
      <c r="H29" s="88"/>
      <c r="I29" s="108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" thickBot="1">
      <c r="A30" s="3"/>
      <c r="B30" s="15"/>
      <c r="C30" s="21" t="s">
        <v>24</v>
      </c>
      <c r="D30" s="89"/>
      <c r="E30" s="89"/>
      <c r="F30" s="89"/>
      <c r="G30" s="89"/>
      <c r="H30" s="89"/>
      <c r="I30" s="108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" thickBot="1">
      <c r="A31" s="3"/>
      <c r="B31" s="15"/>
      <c r="C31" s="90" t="s">
        <v>38</v>
      </c>
      <c r="D31" s="91"/>
      <c r="E31" s="91"/>
      <c r="F31" s="28" t="s">
        <v>39</v>
      </c>
      <c r="G31" s="28" t="s">
        <v>40</v>
      </c>
      <c r="H31" s="28" t="s">
        <v>41</v>
      </c>
      <c r="I31" s="108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4.25">
      <c r="A32" s="3"/>
      <c r="B32" s="15"/>
      <c r="C32" s="13"/>
      <c r="D32" s="13"/>
      <c r="E32" s="13"/>
      <c r="F32" s="13"/>
      <c r="G32" s="13"/>
      <c r="H32" s="13"/>
      <c r="I32" s="14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4.25">
      <c r="A33" s="3"/>
      <c r="B33" s="33" t="s">
        <v>42</v>
      </c>
      <c r="C33" s="34"/>
      <c r="D33" s="34"/>
      <c r="E33" s="34"/>
      <c r="F33" s="34"/>
      <c r="G33" s="13"/>
      <c r="H33" s="13"/>
      <c r="I33" s="14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4.25">
      <c r="A34" s="3"/>
      <c r="B34" s="35"/>
      <c r="C34" s="34"/>
      <c r="D34" s="34"/>
      <c r="E34" s="34"/>
      <c r="F34" s="34"/>
      <c r="G34" s="13"/>
      <c r="H34" s="13"/>
      <c r="I34" s="14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4.25">
      <c r="A35" s="3"/>
      <c r="B35" s="36" t="s">
        <v>43</v>
      </c>
      <c r="C35" s="34"/>
      <c r="D35" s="34"/>
      <c r="E35" s="34"/>
      <c r="F35" s="34"/>
      <c r="G35" s="13"/>
      <c r="H35" s="13"/>
      <c r="I35" s="14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4.25">
      <c r="A36" s="3"/>
      <c r="B36" s="35"/>
      <c r="C36" s="34"/>
      <c r="D36" s="34"/>
      <c r="E36" s="34"/>
      <c r="F36" s="34"/>
      <c r="G36" s="13"/>
      <c r="H36" s="13"/>
      <c r="I36" s="14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4.25">
      <c r="A37" s="3"/>
      <c r="B37" s="33" t="s">
        <v>44</v>
      </c>
      <c r="C37" s="34"/>
      <c r="D37" s="34"/>
      <c r="E37" s="34"/>
      <c r="F37" s="34"/>
      <c r="G37" s="13"/>
      <c r="H37" s="13"/>
      <c r="I37" s="14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4.25">
      <c r="A38" s="3"/>
      <c r="B38" s="35"/>
      <c r="C38" s="34"/>
      <c r="D38" s="34"/>
      <c r="E38" s="34"/>
      <c r="F38" s="34"/>
      <c r="G38" s="13"/>
      <c r="H38" s="13"/>
      <c r="I38" s="14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4.25">
      <c r="A39" s="3"/>
      <c r="B39" s="35"/>
      <c r="C39" s="37" t="s">
        <v>45</v>
      </c>
      <c r="D39" s="34"/>
      <c r="E39" s="34"/>
      <c r="F39" s="34"/>
      <c r="G39" s="13"/>
      <c r="H39" s="13"/>
      <c r="I39" s="14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4.25">
      <c r="A40" s="3"/>
      <c r="B40" s="35"/>
      <c r="C40" s="37" t="s">
        <v>46</v>
      </c>
      <c r="D40" s="34"/>
      <c r="E40" s="34"/>
      <c r="F40" s="34"/>
      <c r="G40" s="13"/>
      <c r="H40" s="13"/>
      <c r="I40" s="14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4.25">
      <c r="A41" s="3"/>
      <c r="B41" s="35"/>
      <c r="C41" s="34"/>
      <c r="D41" s="34"/>
      <c r="E41" s="34"/>
      <c r="F41" s="34"/>
      <c r="G41" s="13"/>
      <c r="H41" s="13"/>
      <c r="I41" s="14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4.25">
      <c r="A42" s="3"/>
      <c r="B42" s="33" t="s">
        <v>47</v>
      </c>
      <c r="C42" s="34"/>
      <c r="D42" s="34"/>
      <c r="E42" s="34"/>
      <c r="F42" s="34"/>
      <c r="G42" s="13"/>
      <c r="H42" s="13"/>
      <c r="I42" s="1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4.25">
      <c r="A43" s="3"/>
      <c r="B43" s="33" t="s">
        <v>48</v>
      </c>
      <c r="C43" s="34"/>
      <c r="D43" s="34"/>
      <c r="E43" s="34"/>
      <c r="F43" s="34"/>
      <c r="G43" s="13"/>
      <c r="H43" s="13"/>
      <c r="I43" s="1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" thickBot="1">
      <c r="A44" s="3"/>
      <c r="B44" s="38"/>
      <c r="C44" s="39"/>
      <c r="D44" s="39"/>
      <c r="E44" s="39"/>
      <c r="F44" s="39"/>
      <c r="G44" s="16"/>
      <c r="H44" s="16"/>
      <c r="I44" s="17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" thickTop="1">
      <c r="A45" s="3"/>
      <c r="B45" s="3"/>
      <c r="C45" s="3"/>
      <c r="D45" s="3"/>
      <c r="E45" s="3"/>
      <c r="F45" s="3"/>
      <c r="G45" s="3"/>
      <c r="H45" s="3"/>
      <c r="I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4.25">
      <c r="A46" s="3"/>
      <c r="B46" s="98" t="s">
        <v>116</v>
      </c>
      <c r="C46" s="3"/>
      <c r="D46" s="3"/>
      <c r="E46" s="3"/>
      <c r="F46" s="3"/>
      <c r="G46" s="3"/>
      <c r="H46" s="3"/>
      <c r="I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4.25">
      <c r="A48" s="3"/>
      <c r="B48" s="40" t="s">
        <v>49</v>
      </c>
      <c r="C48" s="41"/>
      <c r="D48" s="41"/>
      <c r="E48" s="41"/>
      <c r="F48" s="41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4.25">
      <c r="A49" s="3"/>
      <c r="B49" s="40" t="s">
        <v>50</v>
      </c>
      <c r="C49" s="41"/>
      <c r="D49" s="41"/>
      <c r="E49" s="41"/>
      <c r="F49" s="41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" thickBot="1">
      <c r="A50" s="3"/>
      <c r="B50" s="41"/>
      <c r="C50" s="42"/>
      <c r="D50" s="42"/>
      <c r="E50" s="42"/>
      <c r="F50" s="41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5" thickBot="1">
      <c r="A51" s="3"/>
      <c r="B51" s="41"/>
      <c r="C51" s="43" t="s">
        <v>51</v>
      </c>
      <c r="D51" s="44" t="s">
        <v>52</v>
      </c>
      <c r="E51" s="45" t="s">
        <v>53</v>
      </c>
      <c r="F51" s="46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4.25">
      <c r="A52" s="3"/>
      <c r="B52" s="41"/>
      <c r="C52" s="79" t="s">
        <v>54</v>
      </c>
      <c r="D52" s="84">
        <v>108</v>
      </c>
      <c r="E52" s="85">
        <v>35</v>
      </c>
      <c r="F52" s="46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4.25">
      <c r="A53" s="3"/>
      <c r="B53" s="41"/>
      <c r="C53" s="79" t="s">
        <v>55</v>
      </c>
      <c r="D53" s="84">
        <v>81</v>
      </c>
      <c r="E53" s="85">
        <v>16</v>
      </c>
      <c r="F53" s="46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4.25">
      <c r="A54" s="3"/>
      <c r="B54" s="41"/>
      <c r="C54" s="79" t="s">
        <v>56</v>
      </c>
      <c r="D54" s="84">
        <v>49</v>
      </c>
      <c r="E54" s="85">
        <v>22</v>
      </c>
      <c r="F54" s="46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4.25">
      <c r="A55" s="3"/>
      <c r="B55" s="41"/>
      <c r="C55" s="79" t="s">
        <v>57</v>
      </c>
      <c r="D55" s="84">
        <v>71</v>
      </c>
      <c r="E55" s="85">
        <v>15</v>
      </c>
      <c r="F55" s="46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4.25">
      <c r="A56" s="3"/>
      <c r="B56" s="41"/>
      <c r="C56" s="79" t="s">
        <v>58</v>
      </c>
      <c r="D56" s="84">
        <v>32</v>
      </c>
      <c r="E56" s="85">
        <v>11</v>
      </c>
      <c r="F56" s="46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" thickBot="1">
      <c r="A57" s="3"/>
      <c r="B57" s="41"/>
      <c r="C57" s="80" t="s">
        <v>59</v>
      </c>
      <c r="D57" s="86">
        <v>67</v>
      </c>
      <c r="E57" s="87">
        <v>22</v>
      </c>
      <c r="F57" s="46"/>
      <c r="G57" s="3"/>
      <c r="H57" s="3"/>
      <c r="I57" s="3"/>
      <c r="J57" s="3"/>
      <c r="K57" s="3"/>
      <c r="L57" s="3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3"/>
    </row>
    <row r="58" spans="1:24" ht="14.25">
      <c r="A58" s="3"/>
      <c r="B58" s="41"/>
      <c r="C58" s="41"/>
      <c r="D58" s="41"/>
      <c r="E58" s="41"/>
      <c r="F58" s="41"/>
      <c r="G58" s="3"/>
      <c r="H58" s="3"/>
      <c r="I58" s="3"/>
      <c r="J58" s="3"/>
      <c r="K58" s="3"/>
      <c r="L58" s="3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3"/>
    </row>
    <row r="59" spans="1:24" ht="14.25">
      <c r="A59" s="3"/>
      <c r="B59" s="99" t="s">
        <v>60</v>
      </c>
      <c r="C59" s="41"/>
      <c r="D59" s="41"/>
      <c r="E59" s="41"/>
      <c r="F59" s="41"/>
      <c r="G59" s="3"/>
      <c r="H59" s="3"/>
      <c r="I59" s="3"/>
      <c r="J59" s="3"/>
      <c r="K59" s="3"/>
      <c r="L59" s="3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3"/>
    </row>
    <row r="60" spans="1:2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3"/>
    </row>
    <row r="61" spans="1:24" ht="15" thickBot="1">
      <c r="A61" s="3"/>
      <c r="B61" s="8"/>
      <c r="C61" s="8"/>
      <c r="D61" s="8"/>
      <c r="E61" s="8"/>
      <c r="F61" s="8"/>
      <c r="G61" s="8"/>
      <c r="H61" s="8"/>
      <c r="I61" s="8"/>
      <c r="J61" s="8"/>
      <c r="K61" s="8"/>
      <c r="L61" s="3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00"/>
      <c r="X61" s="3"/>
    </row>
    <row r="62" spans="1:24" ht="15" thickBot="1">
      <c r="A62" s="3"/>
      <c r="B62" s="29" t="s">
        <v>51</v>
      </c>
      <c r="C62" s="30" t="s">
        <v>52</v>
      </c>
      <c r="D62" s="30" t="s">
        <v>53</v>
      </c>
      <c r="E62" s="30" t="s">
        <v>61</v>
      </c>
      <c r="F62" s="30" t="s">
        <v>34</v>
      </c>
      <c r="G62" s="30" t="s">
        <v>62</v>
      </c>
      <c r="H62" s="30" t="s">
        <v>63</v>
      </c>
      <c r="I62" s="30" t="s">
        <v>35</v>
      </c>
      <c r="J62" s="31" t="s">
        <v>36</v>
      </c>
      <c r="K62" s="32" t="s">
        <v>37</v>
      </c>
      <c r="L62" s="3"/>
      <c r="M62" s="113" t="s">
        <v>64</v>
      </c>
      <c r="N62" s="114" t="s">
        <v>65</v>
      </c>
      <c r="O62" s="114" t="s">
        <v>66</v>
      </c>
      <c r="P62" s="114" t="s">
        <v>61</v>
      </c>
      <c r="Q62" s="114" t="s">
        <v>34</v>
      </c>
      <c r="R62" s="114" t="s">
        <v>62</v>
      </c>
      <c r="S62" s="114" t="s">
        <v>63</v>
      </c>
      <c r="T62" s="114" t="s">
        <v>35</v>
      </c>
      <c r="U62" s="114" t="s">
        <v>36</v>
      </c>
      <c r="V62" s="115" t="s">
        <v>37</v>
      </c>
      <c r="W62" s="111"/>
      <c r="X62" s="3"/>
    </row>
    <row r="63" spans="1:24" ht="14.25">
      <c r="A63" s="3"/>
      <c r="B63" s="76" t="s">
        <v>54</v>
      </c>
      <c r="C63" s="6">
        <v>108</v>
      </c>
      <c r="D63" s="6">
        <v>35</v>
      </c>
      <c r="E63" s="6">
        <v>108</v>
      </c>
      <c r="F63" s="6">
        <v>35</v>
      </c>
      <c r="G63" s="140"/>
      <c r="H63" s="140"/>
      <c r="I63" s="141"/>
      <c r="J63" s="141"/>
      <c r="K63" s="142"/>
      <c r="L63" s="3"/>
      <c r="M63" s="138" t="s">
        <v>54</v>
      </c>
      <c r="N63" s="116">
        <v>108</v>
      </c>
      <c r="O63" s="116">
        <v>35</v>
      </c>
      <c r="P63" s="116">
        <v>108</v>
      </c>
      <c r="Q63" s="116">
        <v>35</v>
      </c>
      <c r="R63" s="116">
        <f aca="true" t="shared" si="0" ref="R63:R68">P63-$D$71</f>
        <v>108</v>
      </c>
      <c r="S63" s="116">
        <f aca="true" t="shared" si="1" ref="S63:S68">Q63-$D$72</f>
        <v>35</v>
      </c>
      <c r="T63" s="116">
        <f aca="true" t="shared" si="2" ref="T63:U68">R63^2</f>
        <v>11664</v>
      </c>
      <c r="U63" s="116">
        <f t="shared" si="2"/>
        <v>1225</v>
      </c>
      <c r="V63" s="117">
        <f aca="true" t="shared" si="3" ref="V63:V68">R63*S63</f>
        <v>3780</v>
      </c>
      <c r="W63" s="111"/>
      <c r="X63" s="3"/>
    </row>
    <row r="64" spans="1:24" ht="14.25">
      <c r="A64" s="3"/>
      <c r="B64" s="76" t="s">
        <v>55</v>
      </c>
      <c r="C64" s="6">
        <v>81</v>
      </c>
      <c r="D64" s="6">
        <v>16</v>
      </c>
      <c r="E64" s="6">
        <v>81</v>
      </c>
      <c r="F64" s="6">
        <v>16</v>
      </c>
      <c r="G64" s="140"/>
      <c r="H64" s="140"/>
      <c r="I64" s="141"/>
      <c r="J64" s="141"/>
      <c r="K64" s="142"/>
      <c r="L64" s="3"/>
      <c r="M64" s="138" t="s">
        <v>55</v>
      </c>
      <c r="N64" s="116">
        <v>81</v>
      </c>
      <c r="O64" s="116">
        <v>16</v>
      </c>
      <c r="P64" s="116">
        <v>81</v>
      </c>
      <c r="Q64" s="116">
        <v>16</v>
      </c>
      <c r="R64" s="116">
        <f t="shared" si="0"/>
        <v>81</v>
      </c>
      <c r="S64" s="116">
        <f t="shared" si="1"/>
        <v>16</v>
      </c>
      <c r="T64" s="116">
        <f t="shared" si="2"/>
        <v>6561</v>
      </c>
      <c r="U64" s="116">
        <f t="shared" si="2"/>
        <v>256</v>
      </c>
      <c r="V64" s="117">
        <f t="shared" si="3"/>
        <v>1296</v>
      </c>
      <c r="W64" s="111"/>
      <c r="X64" s="3"/>
    </row>
    <row r="65" spans="1:24" ht="14.25">
      <c r="A65" s="3"/>
      <c r="B65" s="76" t="s">
        <v>56</v>
      </c>
      <c r="C65" s="6">
        <v>49</v>
      </c>
      <c r="D65" s="6">
        <v>22</v>
      </c>
      <c r="E65" s="6">
        <v>49</v>
      </c>
      <c r="F65" s="6">
        <v>22</v>
      </c>
      <c r="G65" s="140"/>
      <c r="H65" s="140"/>
      <c r="I65" s="141"/>
      <c r="J65" s="141"/>
      <c r="K65" s="142"/>
      <c r="L65" s="3"/>
      <c r="M65" s="138" t="s">
        <v>67</v>
      </c>
      <c r="N65" s="116">
        <v>49</v>
      </c>
      <c r="O65" s="116">
        <v>22</v>
      </c>
      <c r="P65" s="116">
        <v>49</v>
      </c>
      <c r="Q65" s="116">
        <v>22</v>
      </c>
      <c r="R65" s="116">
        <f t="shared" si="0"/>
        <v>49</v>
      </c>
      <c r="S65" s="116">
        <f t="shared" si="1"/>
        <v>22</v>
      </c>
      <c r="T65" s="116">
        <f t="shared" si="2"/>
        <v>2401</v>
      </c>
      <c r="U65" s="116">
        <f t="shared" si="2"/>
        <v>484</v>
      </c>
      <c r="V65" s="117">
        <f t="shared" si="3"/>
        <v>1078</v>
      </c>
      <c r="W65" s="111"/>
      <c r="X65" s="3"/>
    </row>
    <row r="66" spans="1:24" ht="14.25">
      <c r="A66" s="3"/>
      <c r="B66" s="76" t="s">
        <v>57</v>
      </c>
      <c r="C66" s="6">
        <v>71</v>
      </c>
      <c r="D66" s="6">
        <v>15</v>
      </c>
      <c r="E66" s="6">
        <v>71</v>
      </c>
      <c r="F66" s="6">
        <v>15</v>
      </c>
      <c r="G66" s="140"/>
      <c r="H66" s="140"/>
      <c r="I66" s="141"/>
      <c r="J66" s="141"/>
      <c r="K66" s="142"/>
      <c r="L66" s="3"/>
      <c r="M66" s="138" t="s">
        <v>68</v>
      </c>
      <c r="N66" s="116">
        <v>71</v>
      </c>
      <c r="O66" s="116">
        <v>15</v>
      </c>
      <c r="P66" s="116">
        <v>71</v>
      </c>
      <c r="Q66" s="116">
        <v>15</v>
      </c>
      <c r="R66" s="116">
        <f t="shared" si="0"/>
        <v>71</v>
      </c>
      <c r="S66" s="116">
        <f t="shared" si="1"/>
        <v>15</v>
      </c>
      <c r="T66" s="116">
        <f t="shared" si="2"/>
        <v>5041</v>
      </c>
      <c r="U66" s="116">
        <f t="shared" si="2"/>
        <v>225</v>
      </c>
      <c r="V66" s="117">
        <f t="shared" si="3"/>
        <v>1065</v>
      </c>
      <c r="W66" s="111"/>
      <c r="X66" s="3"/>
    </row>
    <row r="67" spans="1:24" ht="14.25">
      <c r="A67" s="3"/>
      <c r="B67" s="76" t="s">
        <v>58</v>
      </c>
      <c r="C67" s="6">
        <v>32</v>
      </c>
      <c r="D67" s="6">
        <v>11</v>
      </c>
      <c r="E67" s="6">
        <v>32</v>
      </c>
      <c r="F67" s="6">
        <v>11</v>
      </c>
      <c r="G67" s="140"/>
      <c r="H67" s="140"/>
      <c r="I67" s="141"/>
      <c r="J67" s="141"/>
      <c r="K67" s="142"/>
      <c r="L67" s="3"/>
      <c r="M67" s="138" t="s">
        <v>58</v>
      </c>
      <c r="N67" s="116">
        <v>32</v>
      </c>
      <c r="O67" s="116">
        <v>11</v>
      </c>
      <c r="P67" s="116">
        <v>32</v>
      </c>
      <c r="Q67" s="116">
        <v>11</v>
      </c>
      <c r="R67" s="116">
        <f t="shared" si="0"/>
        <v>32</v>
      </c>
      <c r="S67" s="116">
        <f t="shared" si="1"/>
        <v>11</v>
      </c>
      <c r="T67" s="116">
        <f t="shared" si="2"/>
        <v>1024</v>
      </c>
      <c r="U67" s="116">
        <f t="shared" si="2"/>
        <v>121</v>
      </c>
      <c r="V67" s="117">
        <f t="shared" si="3"/>
        <v>352</v>
      </c>
      <c r="W67" s="111"/>
      <c r="X67" s="3"/>
    </row>
    <row r="68" spans="1:24" ht="15" thickBot="1">
      <c r="A68" s="3"/>
      <c r="B68" s="76" t="s">
        <v>59</v>
      </c>
      <c r="C68" s="6">
        <v>67</v>
      </c>
      <c r="D68" s="6">
        <v>22</v>
      </c>
      <c r="E68" s="6">
        <v>67</v>
      </c>
      <c r="F68" s="6">
        <v>22</v>
      </c>
      <c r="G68" s="140"/>
      <c r="H68" s="140"/>
      <c r="I68" s="141"/>
      <c r="J68" s="141"/>
      <c r="K68" s="142"/>
      <c r="L68" s="3"/>
      <c r="M68" s="138" t="s">
        <v>59</v>
      </c>
      <c r="N68" s="116">
        <v>67</v>
      </c>
      <c r="O68" s="116">
        <v>22</v>
      </c>
      <c r="P68" s="116">
        <v>67</v>
      </c>
      <c r="Q68" s="116">
        <v>22</v>
      </c>
      <c r="R68" s="116">
        <f t="shared" si="0"/>
        <v>67</v>
      </c>
      <c r="S68" s="116">
        <f t="shared" si="1"/>
        <v>22</v>
      </c>
      <c r="T68" s="116">
        <f t="shared" si="2"/>
        <v>4489</v>
      </c>
      <c r="U68" s="116">
        <f t="shared" si="2"/>
        <v>484</v>
      </c>
      <c r="V68" s="117">
        <f t="shared" si="3"/>
        <v>1474</v>
      </c>
      <c r="W68" s="111"/>
      <c r="X68" s="3"/>
    </row>
    <row r="69" spans="1:24" ht="15" thickBot="1">
      <c r="A69" s="3"/>
      <c r="B69" s="78" t="s">
        <v>69</v>
      </c>
      <c r="C69" s="24"/>
      <c r="D69" s="24"/>
      <c r="E69" s="24"/>
      <c r="F69" s="24"/>
      <c r="G69" s="24"/>
      <c r="H69" s="24"/>
      <c r="I69" s="143"/>
      <c r="J69" s="143"/>
      <c r="K69" s="144"/>
      <c r="L69" s="3"/>
      <c r="M69" s="139" t="s">
        <v>69</v>
      </c>
      <c r="N69" s="118"/>
      <c r="O69" s="118"/>
      <c r="P69" s="118"/>
      <c r="Q69" s="118"/>
      <c r="R69" s="118"/>
      <c r="S69" s="118"/>
      <c r="T69" s="118">
        <f>SUM(T63:T68)</f>
        <v>31180</v>
      </c>
      <c r="U69" s="118">
        <f>SUM(U63:U68)</f>
        <v>2795</v>
      </c>
      <c r="V69" s="119">
        <f>SUM(V63:V68)</f>
        <v>9045</v>
      </c>
      <c r="W69" s="111"/>
      <c r="X69" s="3"/>
    </row>
    <row r="70" spans="1:24" ht="15" thickBot="1">
      <c r="A70" s="3"/>
      <c r="B70" s="8"/>
      <c r="C70" s="8"/>
      <c r="D70" s="8"/>
      <c r="E70" s="3"/>
      <c r="F70" s="3"/>
      <c r="G70" s="3"/>
      <c r="H70" s="3"/>
      <c r="I70" s="9" t="s">
        <v>70</v>
      </c>
      <c r="J70" s="9" t="s">
        <v>70</v>
      </c>
      <c r="K70" s="9" t="s">
        <v>70</v>
      </c>
      <c r="L70" s="3"/>
      <c r="M70" s="120"/>
      <c r="N70" s="120"/>
      <c r="O70" s="120"/>
      <c r="P70" s="120"/>
      <c r="Q70" s="120"/>
      <c r="R70" s="120"/>
      <c r="S70" s="120"/>
      <c r="T70" s="121" t="s">
        <v>70</v>
      </c>
      <c r="U70" s="121" t="s">
        <v>70</v>
      </c>
      <c r="V70" s="121" t="s">
        <v>70</v>
      </c>
      <c r="W70" s="100"/>
      <c r="X70" s="3"/>
    </row>
    <row r="71" spans="1:24" ht="14.25">
      <c r="A71" s="3"/>
      <c r="B71" s="52" t="s">
        <v>71</v>
      </c>
      <c r="C71" s="53" t="s">
        <v>72</v>
      </c>
      <c r="D71" s="145"/>
      <c r="E71" s="46"/>
      <c r="F71" s="41"/>
      <c r="G71" s="3"/>
      <c r="H71" s="3"/>
      <c r="I71" s="9" t="s">
        <v>73</v>
      </c>
      <c r="J71" s="9" t="s">
        <v>74</v>
      </c>
      <c r="K71" s="9" t="s">
        <v>75</v>
      </c>
      <c r="L71" s="3"/>
      <c r="M71" s="122" t="s">
        <v>71</v>
      </c>
      <c r="N71" s="122" t="s">
        <v>72</v>
      </c>
      <c r="O71" s="122">
        <f>AVERAGE(N63:N68)</f>
        <v>68</v>
      </c>
      <c r="P71" s="120"/>
      <c r="Q71" s="120"/>
      <c r="R71" s="120"/>
      <c r="S71" s="120"/>
      <c r="T71" s="121" t="s">
        <v>73</v>
      </c>
      <c r="U71" s="121" t="s">
        <v>74</v>
      </c>
      <c r="V71" s="121" t="s">
        <v>75</v>
      </c>
      <c r="W71" s="100"/>
      <c r="X71" s="3"/>
    </row>
    <row r="72" spans="1:24" ht="15" thickBot="1">
      <c r="A72" s="3"/>
      <c r="B72" s="49" t="s">
        <v>76</v>
      </c>
      <c r="C72" s="55" t="s">
        <v>77</v>
      </c>
      <c r="D72" s="146"/>
      <c r="E72" s="46"/>
      <c r="F72" s="41"/>
      <c r="G72" s="3"/>
      <c r="H72" s="3"/>
      <c r="I72" s="3"/>
      <c r="J72" s="3"/>
      <c r="K72" s="3"/>
      <c r="L72" s="3"/>
      <c r="M72" s="122" t="s">
        <v>76</v>
      </c>
      <c r="N72" s="122" t="s">
        <v>77</v>
      </c>
      <c r="O72" s="122">
        <f>AVERAGE(O63:O68)</f>
        <v>20.166666666666668</v>
      </c>
      <c r="P72" s="120"/>
      <c r="Q72" s="120"/>
      <c r="R72" s="120"/>
      <c r="S72" s="120"/>
      <c r="T72" s="120"/>
      <c r="U72" s="120"/>
      <c r="V72" s="120"/>
      <c r="W72" s="100"/>
      <c r="X72" s="3"/>
    </row>
    <row r="73" spans="1:24" ht="14.25">
      <c r="A73" s="3"/>
      <c r="B73" s="57"/>
      <c r="C73" s="57"/>
      <c r="D73" s="57"/>
      <c r="E73" s="41"/>
      <c r="F73" s="41"/>
      <c r="G73" s="3"/>
      <c r="H73" s="3"/>
      <c r="I73" s="3"/>
      <c r="J73" s="3"/>
      <c r="K73" s="3"/>
      <c r="L73" s="3"/>
      <c r="M73" s="123"/>
      <c r="N73" s="123"/>
      <c r="O73" s="123"/>
      <c r="P73" s="120"/>
      <c r="Q73" s="120"/>
      <c r="R73" s="120"/>
      <c r="S73" s="120"/>
      <c r="T73" s="120"/>
      <c r="U73" s="120"/>
      <c r="V73" s="120"/>
      <c r="W73" s="100"/>
      <c r="X73" s="3"/>
    </row>
    <row r="74" spans="1:24" ht="15" thickBot="1">
      <c r="A74" s="3"/>
      <c r="B74" s="58"/>
      <c r="C74" s="58"/>
      <c r="D74" s="57"/>
      <c r="E74" s="41"/>
      <c r="F74" s="41"/>
      <c r="G74" s="3"/>
      <c r="H74" s="3"/>
      <c r="I74" s="3"/>
      <c r="J74" s="3"/>
      <c r="K74" s="3"/>
      <c r="L74" s="3"/>
      <c r="M74" s="123"/>
      <c r="N74" s="123"/>
      <c r="O74" s="123"/>
      <c r="P74" s="120"/>
      <c r="Q74" s="120"/>
      <c r="R74" s="120"/>
      <c r="S74" s="120"/>
      <c r="T74" s="120"/>
      <c r="U74" s="120"/>
      <c r="V74" s="120"/>
      <c r="W74" s="100"/>
      <c r="X74" s="3"/>
    </row>
    <row r="75" spans="1:24" ht="14.25">
      <c r="A75" s="3"/>
      <c r="B75" s="52" t="s">
        <v>78</v>
      </c>
      <c r="C75" s="54">
        <f>I69/COUNTA(C63:C68)</f>
        <v>0</v>
      </c>
      <c r="D75" s="59"/>
      <c r="E75" s="41"/>
      <c r="F75" s="41"/>
      <c r="G75" s="3"/>
      <c r="H75" s="3"/>
      <c r="I75" s="3"/>
      <c r="J75" s="3"/>
      <c r="K75" s="3"/>
      <c r="L75" s="3"/>
      <c r="M75" s="122" t="s">
        <v>78</v>
      </c>
      <c r="N75" s="122">
        <f>T69/COUNTA(N63:N68)</f>
        <v>5196.666666666667</v>
      </c>
      <c r="O75" s="123"/>
      <c r="P75" s="120"/>
      <c r="Q75" s="120"/>
      <c r="R75" s="120"/>
      <c r="S75" s="120"/>
      <c r="T75" s="120"/>
      <c r="U75" s="120"/>
      <c r="V75" s="120"/>
      <c r="W75" s="100"/>
      <c r="X75" s="3"/>
    </row>
    <row r="76" spans="1:24" ht="14.25">
      <c r="A76" s="3"/>
      <c r="B76" s="60" t="s">
        <v>79</v>
      </c>
      <c r="C76" s="61">
        <f>J69/COUNTA(C63:C68)</f>
        <v>0</v>
      </c>
      <c r="D76" s="59"/>
      <c r="E76" s="41"/>
      <c r="F76" s="41"/>
      <c r="G76" s="3"/>
      <c r="H76" s="3"/>
      <c r="I76" s="3"/>
      <c r="J76" s="3"/>
      <c r="K76" s="3"/>
      <c r="L76" s="3"/>
      <c r="M76" s="122" t="s">
        <v>79</v>
      </c>
      <c r="N76" s="122">
        <f>U69/COUNTA(N63:N68)</f>
        <v>465.8333333333333</v>
      </c>
      <c r="O76" s="123"/>
      <c r="P76" s="120"/>
      <c r="Q76" s="120"/>
      <c r="R76" s="120"/>
      <c r="S76" s="120"/>
      <c r="T76" s="120"/>
      <c r="U76" s="120"/>
      <c r="V76" s="120"/>
      <c r="W76" s="100"/>
      <c r="X76" s="3"/>
    </row>
    <row r="77" spans="1:24" ht="15" thickBot="1">
      <c r="A77" s="3"/>
      <c r="B77" s="49" t="s">
        <v>80</v>
      </c>
      <c r="C77" s="56">
        <f>K69/COUNTA(C63:C68)</f>
        <v>0</v>
      </c>
      <c r="D77" s="59"/>
      <c r="E77" s="41"/>
      <c r="F77" s="41"/>
      <c r="G77" s="3"/>
      <c r="H77" s="3"/>
      <c r="I77" s="3"/>
      <c r="J77" s="3"/>
      <c r="K77" s="3"/>
      <c r="L77" s="3"/>
      <c r="M77" s="122" t="s">
        <v>80</v>
      </c>
      <c r="N77" s="122">
        <f>V69/COUNTA(N63:N68)</f>
        <v>1507.5</v>
      </c>
      <c r="O77" s="123"/>
      <c r="P77" s="120"/>
      <c r="Q77" s="120"/>
      <c r="R77" s="120"/>
      <c r="S77" s="120"/>
      <c r="T77" s="120"/>
      <c r="U77" s="120"/>
      <c r="V77" s="120"/>
      <c r="W77" s="100"/>
      <c r="X77" s="3"/>
    </row>
    <row r="78" spans="1:24" ht="14.25">
      <c r="A78" s="3"/>
      <c r="B78" s="57"/>
      <c r="C78" s="57"/>
      <c r="D78" s="57"/>
      <c r="E78" s="41"/>
      <c r="F78" s="41"/>
      <c r="G78" s="3"/>
      <c r="H78" s="3"/>
      <c r="I78" s="3"/>
      <c r="J78" s="3"/>
      <c r="K78" s="3"/>
      <c r="L78" s="3"/>
      <c r="M78" s="123"/>
      <c r="N78" s="123"/>
      <c r="O78" s="123"/>
      <c r="P78" s="120"/>
      <c r="Q78" s="120"/>
      <c r="R78" s="120"/>
      <c r="S78" s="120"/>
      <c r="T78" s="120"/>
      <c r="U78" s="120"/>
      <c r="V78" s="120"/>
      <c r="W78" s="100"/>
      <c r="X78" s="3"/>
    </row>
    <row r="79" spans="1:24" ht="15" thickBot="1">
      <c r="A79" s="3"/>
      <c r="B79" s="58"/>
      <c r="C79" s="58"/>
      <c r="D79" s="57"/>
      <c r="E79" s="41"/>
      <c r="F79" s="41"/>
      <c r="G79" s="3"/>
      <c r="H79" s="3"/>
      <c r="I79" s="3"/>
      <c r="J79" s="3"/>
      <c r="K79" s="3"/>
      <c r="L79" s="3"/>
      <c r="M79" s="123"/>
      <c r="N79" s="123"/>
      <c r="O79" s="123"/>
      <c r="P79" s="120"/>
      <c r="Q79" s="120"/>
      <c r="R79" s="120"/>
      <c r="S79" s="120"/>
      <c r="T79" s="120"/>
      <c r="U79" s="120"/>
      <c r="V79" s="120"/>
      <c r="W79" s="100"/>
      <c r="X79" s="3"/>
    </row>
    <row r="80" spans="1:24" ht="15" thickBot="1">
      <c r="A80" s="3"/>
      <c r="B80" s="62" t="s">
        <v>81</v>
      </c>
      <c r="C80" s="63">
        <f>((C75+C76)+SQRT((C75+C76)^2-4*(C75*C76-C77^2)))/2</f>
        <v>0</v>
      </c>
      <c r="D80" s="59"/>
      <c r="E80" s="41"/>
      <c r="F80" s="41"/>
      <c r="G80" s="3"/>
      <c r="H80" s="3"/>
      <c r="I80" s="3"/>
      <c r="J80" s="3"/>
      <c r="K80" s="3"/>
      <c r="L80" s="3"/>
      <c r="M80" s="124" t="s">
        <v>82</v>
      </c>
      <c r="N80" s="122">
        <f>((N75+N76)+SQRT((N75+N76)^2-4*(N75*N76-N77^2)))/2</f>
        <v>5636.20138227821</v>
      </c>
      <c r="O80" s="123"/>
      <c r="P80" s="120"/>
      <c r="Q80" s="120"/>
      <c r="R80" s="120"/>
      <c r="S80" s="120"/>
      <c r="T80" s="120"/>
      <c r="U80" s="120"/>
      <c r="V80" s="120"/>
      <c r="W80" s="100"/>
      <c r="X80" s="3"/>
    </row>
    <row r="81" spans="1:24" ht="15" thickBot="1">
      <c r="A81" s="3"/>
      <c r="B81" s="58"/>
      <c r="C81" s="58"/>
      <c r="D81" s="57"/>
      <c r="E81" s="41"/>
      <c r="F81" s="41"/>
      <c r="G81" s="3"/>
      <c r="H81" s="3"/>
      <c r="I81" s="3"/>
      <c r="J81" s="3"/>
      <c r="K81" s="3"/>
      <c r="L81" s="3"/>
      <c r="M81" s="123"/>
      <c r="N81" s="123"/>
      <c r="O81" s="123"/>
      <c r="P81" s="120"/>
      <c r="Q81" s="120"/>
      <c r="R81" s="120"/>
      <c r="S81" s="120"/>
      <c r="T81" s="120"/>
      <c r="U81" s="120"/>
      <c r="V81" s="120"/>
      <c r="W81" s="100"/>
      <c r="X81" s="3"/>
    </row>
    <row r="82" spans="1:24" ht="14.25">
      <c r="A82" s="3"/>
      <c r="B82" s="52" t="s">
        <v>83</v>
      </c>
      <c r="C82" s="54" t="e">
        <f>C77/(SQRT(C77^2+(C80-C75)^2))</f>
        <v>#DIV/0!</v>
      </c>
      <c r="D82" s="59"/>
      <c r="E82" s="41"/>
      <c r="F82" s="41"/>
      <c r="G82" s="3"/>
      <c r="H82" s="3"/>
      <c r="I82" s="3"/>
      <c r="J82" s="3"/>
      <c r="K82" s="3"/>
      <c r="L82" s="3"/>
      <c r="M82" s="122" t="s">
        <v>83</v>
      </c>
      <c r="N82" s="122">
        <f>N77/(SQRT(N77^2+(N80-N75)^2))</f>
        <v>0.9600261495632378</v>
      </c>
      <c r="O82" s="123"/>
      <c r="P82" s="120"/>
      <c r="Q82" s="120"/>
      <c r="R82" s="120"/>
      <c r="S82" s="120"/>
      <c r="T82" s="120"/>
      <c r="U82" s="120"/>
      <c r="V82" s="120"/>
      <c r="W82" s="100"/>
      <c r="X82" s="3"/>
    </row>
    <row r="83" spans="1:24" ht="15" thickBot="1">
      <c r="A83" s="3"/>
      <c r="B83" s="49" t="s">
        <v>84</v>
      </c>
      <c r="C83" s="56" t="e">
        <f>(C80-C75)/(SQRT(C77^2+(C80-C75)^2))</f>
        <v>#DIV/0!</v>
      </c>
      <c r="D83" s="59"/>
      <c r="E83" s="41"/>
      <c r="F83" s="41"/>
      <c r="G83" s="3"/>
      <c r="H83" s="3"/>
      <c r="I83" s="3"/>
      <c r="J83" s="3"/>
      <c r="K83" s="3"/>
      <c r="L83" s="3"/>
      <c r="M83" s="122" t="s">
        <v>84</v>
      </c>
      <c r="N83" s="122">
        <f>(N80-N75)/(SQRT(N77^2+(N80-N75)^2))</f>
        <v>0.27991032877474126</v>
      </c>
      <c r="O83" s="123"/>
      <c r="P83" s="120"/>
      <c r="Q83" s="120"/>
      <c r="R83" s="120"/>
      <c r="S83" s="120"/>
      <c r="T83" s="120"/>
      <c r="U83" s="120"/>
      <c r="V83" s="120"/>
      <c r="W83" s="100"/>
      <c r="X83" s="3"/>
    </row>
    <row r="84" spans="1:24" ht="14.25">
      <c r="A84" s="3"/>
      <c r="B84" s="57"/>
      <c r="C84" s="57"/>
      <c r="D84" s="57"/>
      <c r="E84" s="57"/>
      <c r="F84" s="57"/>
      <c r="G84" s="22"/>
      <c r="H84" s="3"/>
      <c r="I84" s="3"/>
      <c r="J84" s="3"/>
      <c r="K84" s="3"/>
      <c r="L84" s="3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00"/>
      <c r="X84" s="3"/>
    </row>
    <row r="85" spans="1:24" ht="15" thickBot="1">
      <c r="A85" s="3"/>
      <c r="B85" s="57"/>
      <c r="C85" s="58"/>
      <c r="D85" s="58"/>
      <c r="E85" s="58"/>
      <c r="F85" s="57"/>
      <c r="G85" s="22"/>
      <c r="H85" s="3"/>
      <c r="I85" s="3"/>
      <c r="J85" s="3"/>
      <c r="K85" s="3"/>
      <c r="L85" s="3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00"/>
      <c r="X85" s="3"/>
    </row>
    <row r="86" spans="1:24" ht="15" thickBot="1">
      <c r="A86" s="3"/>
      <c r="B86" s="58"/>
      <c r="C86" s="64" t="s">
        <v>61</v>
      </c>
      <c r="D86" s="65" t="s">
        <v>34</v>
      </c>
      <c r="E86" s="66" t="s">
        <v>85</v>
      </c>
      <c r="F86" s="47"/>
      <c r="G86" s="22"/>
      <c r="H86" s="3"/>
      <c r="I86" s="3"/>
      <c r="J86" s="3"/>
      <c r="K86" s="3"/>
      <c r="L86" s="3"/>
      <c r="M86" s="112"/>
      <c r="N86" s="125" t="s">
        <v>61</v>
      </c>
      <c r="O86" s="125" t="s">
        <v>34</v>
      </c>
      <c r="P86" s="125" t="s">
        <v>85</v>
      </c>
      <c r="Q86" s="112"/>
      <c r="R86" s="120"/>
      <c r="S86" s="120"/>
      <c r="T86" s="120"/>
      <c r="U86" s="120"/>
      <c r="V86" s="120"/>
      <c r="W86" s="100"/>
      <c r="X86" s="3"/>
    </row>
    <row r="87" spans="1:24" ht="15" thickBot="1">
      <c r="A87" s="3"/>
      <c r="B87" s="67" t="s">
        <v>64</v>
      </c>
      <c r="C87" s="44" t="s">
        <v>65</v>
      </c>
      <c r="D87" s="44" t="s">
        <v>66</v>
      </c>
      <c r="E87" s="44" t="s">
        <v>86</v>
      </c>
      <c r="F87" s="45" t="s">
        <v>87</v>
      </c>
      <c r="G87" s="23"/>
      <c r="H87" s="3"/>
      <c r="I87" s="3"/>
      <c r="J87" s="3"/>
      <c r="K87" s="3"/>
      <c r="L87" s="3"/>
      <c r="M87" s="126" t="s">
        <v>64</v>
      </c>
      <c r="N87" s="127" t="s">
        <v>65</v>
      </c>
      <c r="O87" s="128" t="s">
        <v>66</v>
      </c>
      <c r="P87" s="127" t="s">
        <v>86</v>
      </c>
      <c r="Q87" s="129" t="s">
        <v>87</v>
      </c>
      <c r="R87" s="130"/>
      <c r="S87" s="120"/>
      <c r="T87" s="120"/>
      <c r="U87" s="120"/>
      <c r="V87" s="120"/>
      <c r="W87" s="100"/>
      <c r="X87" s="3"/>
    </row>
    <row r="88" spans="1:24" ht="14.25">
      <c r="A88" s="3"/>
      <c r="B88" s="76" t="s">
        <v>54</v>
      </c>
      <c r="C88" s="47">
        <v>108</v>
      </c>
      <c r="D88" s="47">
        <v>35</v>
      </c>
      <c r="E88" s="109" t="e">
        <f aca="true" t="shared" si="4" ref="E88:E93">$C$82*C88+$C$83*D88</f>
        <v>#DIV/0!</v>
      </c>
      <c r="F88" s="48" t="e">
        <f aca="true" t="shared" si="5" ref="F88:F93">RANK(E88,$E$88:$E$93)</f>
        <v>#DIV/0!</v>
      </c>
      <c r="G88" s="23"/>
      <c r="H88" s="3"/>
      <c r="I88" s="3"/>
      <c r="J88" s="3"/>
      <c r="K88" s="3"/>
      <c r="L88" s="3"/>
      <c r="M88" s="131" t="s">
        <v>54</v>
      </c>
      <c r="N88" s="132">
        <v>108</v>
      </c>
      <c r="O88" s="132">
        <v>35</v>
      </c>
      <c r="P88" s="132" t="e">
        <f aca="true" t="shared" si="6" ref="P88:P93">$C$82*N88+$C$83*O88</f>
        <v>#DIV/0!</v>
      </c>
      <c r="Q88" s="133" t="e">
        <f aca="true" t="shared" si="7" ref="Q88:Q93">RANK(P88,$E$88:$E$93)</f>
        <v>#DIV/0!</v>
      </c>
      <c r="R88" s="130"/>
      <c r="S88" s="120"/>
      <c r="T88" s="120"/>
      <c r="U88" s="120"/>
      <c r="V88" s="120"/>
      <c r="W88" s="100"/>
      <c r="X88" s="3"/>
    </row>
    <row r="89" spans="1:24" ht="14.25">
      <c r="A89" s="3"/>
      <c r="B89" s="76" t="s">
        <v>55</v>
      </c>
      <c r="C89" s="47">
        <v>81</v>
      </c>
      <c r="D89" s="47">
        <v>16</v>
      </c>
      <c r="E89" s="109" t="e">
        <f t="shared" si="4"/>
        <v>#DIV/0!</v>
      </c>
      <c r="F89" s="48" t="e">
        <f t="shared" si="5"/>
        <v>#DIV/0!</v>
      </c>
      <c r="G89" s="23"/>
      <c r="H89" s="3"/>
      <c r="I89" s="3"/>
      <c r="J89" s="3"/>
      <c r="K89" s="3"/>
      <c r="L89" s="3"/>
      <c r="M89" s="131" t="s">
        <v>55</v>
      </c>
      <c r="N89" s="132">
        <v>81</v>
      </c>
      <c r="O89" s="132">
        <v>16</v>
      </c>
      <c r="P89" s="132" t="e">
        <f t="shared" si="6"/>
        <v>#DIV/0!</v>
      </c>
      <c r="Q89" s="133" t="e">
        <f t="shared" si="7"/>
        <v>#DIV/0!</v>
      </c>
      <c r="R89" s="130"/>
      <c r="S89" s="120"/>
      <c r="T89" s="120"/>
      <c r="U89" s="120"/>
      <c r="V89" s="120"/>
      <c r="W89" s="100"/>
      <c r="X89" s="3"/>
    </row>
    <row r="90" spans="1:24" ht="14.25">
      <c r="A90" s="3"/>
      <c r="B90" s="76" t="s">
        <v>67</v>
      </c>
      <c r="C90" s="47">
        <v>49</v>
      </c>
      <c r="D90" s="47">
        <v>22</v>
      </c>
      <c r="E90" s="109" t="e">
        <f t="shared" si="4"/>
        <v>#DIV/0!</v>
      </c>
      <c r="F90" s="48" t="e">
        <f t="shared" si="5"/>
        <v>#DIV/0!</v>
      </c>
      <c r="G90" s="23"/>
      <c r="H90" s="3"/>
      <c r="I90" s="3"/>
      <c r="J90" s="3"/>
      <c r="K90" s="3"/>
      <c r="L90" s="3"/>
      <c r="M90" s="131" t="s">
        <v>67</v>
      </c>
      <c r="N90" s="132">
        <v>49</v>
      </c>
      <c r="O90" s="132">
        <v>22</v>
      </c>
      <c r="P90" s="132" t="e">
        <f t="shared" si="6"/>
        <v>#DIV/0!</v>
      </c>
      <c r="Q90" s="133" t="e">
        <f t="shared" si="7"/>
        <v>#DIV/0!</v>
      </c>
      <c r="R90" s="130"/>
      <c r="S90" s="120"/>
      <c r="T90" s="120"/>
      <c r="U90" s="120"/>
      <c r="V90" s="120"/>
      <c r="W90" s="100"/>
      <c r="X90" s="3"/>
    </row>
    <row r="91" spans="1:24" ht="14.25">
      <c r="A91" s="3"/>
      <c r="B91" s="76" t="s">
        <v>68</v>
      </c>
      <c r="C91" s="47">
        <v>71</v>
      </c>
      <c r="D91" s="47">
        <v>15</v>
      </c>
      <c r="E91" s="109" t="e">
        <f t="shared" si="4"/>
        <v>#DIV/0!</v>
      </c>
      <c r="F91" s="48" t="e">
        <f t="shared" si="5"/>
        <v>#DIV/0!</v>
      </c>
      <c r="G91" s="23"/>
      <c r="H91" s="3"/>
      <c r="I91" s="3"/>
      <c r="J91" s="3"/>
      <c r="K91" s="3"/>
      <c r="L91" s="3"/>
      <c r="M91" s="131" t="s">
        <v>68</v>
      </c>
      <c r="N91" s="132">
        <v>71</v>
      </c>
      <c r="O91" s="132">
        <v>15</v>
      </c>
      <c r="P91" s="132" t="e">
        <f t="shared" si="6"/>
        <v>#DIV/0!</v>
      </c>
      <c r="Q91" s="133" t="e">
        <f t="shared" si="7"/>
        <v>#DIV/0!</v>
      </c>
      <c r="R91" s="130"/>
      <c r="S91" s="120"/>
      <c r="T91" s="120"/>
      <c r="U91" s="120"/>
      <c r="V91" s="120"/>
      <c r="W91" s="100"/>
      <c r="X91" s="3"/>
    </row>
    <row r="92" spans="1:24" ht="14.25">
      <c r="A92" s="3"/>
      <c r="B92" s="76" t="s">
        <v>58</v>
      </c>
      <c r="C92" s="47">
        <v>32</v>
      </c>
      <c r="D92" s="47">
        <v>11</v>
      </c>
      <c r="E92" s="109" t="e">
        <f t="shared" si="4"/>
        <v>#DIV/0!</v>
      </c>
      <c r="F92" s="48" t="e">
        <f t="shared" si="5"/>
        <v>#DIV/0!</v>
      </c>
      <c r="G92" s="23"/>
      <c r="H92" s="3"/>
      <c r="I92" s="3"/>
      <c r="J92" s="3"/>
      <c r="K92" s="3"/>
      <c r="L92" s="3"/>
      <c r="M92" s="131" t="s">
        <v>58</v>
      </c>
      <c r="N92" s="132">
        <v>32</v>
      </c>
      <c r="O92" s="132">
        <v>11</v>
      </c>
      <c r="P92" s="132" t="e">
        <f t="shared" si="6"/>
        <v>#DIV/0!</v>
      </c>
      <c r="Q92" s="133" t="e">
        <f t="shared" si="7"/>
        <v>#DIV/0!</v>
      </c>
      <c r="R92" s="130"/>
      <c r="S92" s="120"/>
      <c r="T92" s="120"/>
      <c r="U92" s="120"/>
      <c r="V92" s="120"/>
      <c r="W92" s="100"/>
      <c r="X92" s="3"/>
    </row>
    <row r="93" spans="1:24" ht="15" thickBot="1">
      <c r="A93" s="3"/>
      <c r="B93" s="77" t="s">
        <v>59</v>
      </c>
      <c r="C93" s="50">
        <v>67</v>
      </c>
      <c r="D93" s="50">
        <v>22</v>
      </c>
      <c r="E93" s="110" t="e">
        <f t="shared" si="4"/>
        <v>#DIV/0!</v>
      </c>
      <c r="F93" s="51" t="e">
        <f t="shared" si="5"/>
        <v>#DIV/0!</v>
      </c>
      <c r="G93" s="23"/>
      <c r="H93" s="3"/>
      <c r="I93" s="3"/>
      <c r="J93" s="3"/>
      <c r="K93" s="3"/>
      <c r="L93" s="3"/>
      <c r="M93" s="134" t="s">
        <v>59</v>
      </c>
      <c r="N93" s="135">
        <v>67</v>
      </c>
      <c r="O93" s="135">
        <v>22</v>
      </c>
      <c r="P93" s="135" t="e">
        <f t="shared" si="6"/>
        <v>#DIV/0!</v>
      </c>
      <c r="Q93" s="136" t="e">
        <f t="shared" si="7"/>
        <v>#DIV/0!</v>
      </c>
      <c r="R93" s="130"/>
      <c r="S93" s="120"/>
      <c r="T93" s="120"/>
      <c r="U93" s="120"/>
      <c r="V93" s="120"/>
      <c r="W93" s="100"/>
      <c r="X93" s="3"/>
    </row>
    <row r="94" spans="1:24" ht="14.25">
      <c r="A94" s="3"/>
      <c r="B94" s="57"/>
      <c r="C94" s="57"/>
      <c r="D94" s="57"/>
      <c r="E94" s="57"/>
      <c r="F94" s="57"/>
      <c r="G94" s="22"/>
      <c r="H94" s="3"/>
      <c r="I94" s="3"/>
      <c r="J94" s="3"/>
      <c r="K94" s="3"/>
      <c r="L94" s="3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3"/>
      <c r="X94" s="3"/>
    </row>
    <row r="95" spans="1:24" ht="14.25">
      <c r="A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4.25">
      <c r="A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4.25">
      <c r="A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4.25">
      <c r="A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4.25">
      <c r="A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4.25">
      <c r="A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4.25">
      <c r="A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4.25">
      <c r="A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4.25">
      <c r="A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4.25">
      <c r="A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4.25">
      <c r="A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4.25">
      <c r="A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4.25">
      <c r="A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4.25">
      <c r="A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4.25">
      <c r="A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4.25">
      <c r="A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4.25">
      <c r="A111" s="7" t="s">
        <v>23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4.25">
      <c r="A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4.25">
      <c r="A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4.25">
      <c r="A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4.25">
      <c r="A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4.25">
      <c r="A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2:24" ht="14.25">
      <c r="L117" s="3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1"/>
      <c r="X117" s="3"/>
    </row>
    <row r="118" spans="12:24" ht="14.25">
      <c r="L118" s="3"/>
      <c r="M118" s="75" t="s">
        <v>90</v>
      </c>
      <c r="N118" s="75" t="s">
        <v>91</v>
      </c>
      <c r="O118" s="75" t="s">
        <v>92</v>
      </c>
      <c r="P118" s="75" t="s">
        <v>61</v>
      </c>
      <c r="Q118" s="75" t="s">
        <v>34</v>
      </c>
      <c r="R118" s="75" t="s">
        <v>62</v>
      </c>
      <c r="S118" s="75" t="s">
        <v>63</v>
      </c>
      <c r="T118" s="75" t="s">
        <v>35</v>
      </c>
      <c r="U118" s="75" t="s">
        <v>36</v>
      </c>
      <c r="V118" s="75" t="s">
        <v>37</v>
      </c>
      <c r="W118" s="73"/>
      <c r="X118" s="3"/>
    </row>
    <row r="119" spans="12:24" ht="14.25">
      <c r="L119" s="3"/>
      <c r="M119" s="75" t="s">
        <v>93</v>
      </c>
      <c r="N119" s="72">
        <v>2</v>
      </c>
      <c r="O119" s="72">
        <v>3</v>
      </c>
      <c r="P119" s="72">
        <v>2</v>
      </c>
      <c r="Q119" s="72">
        <v>3</v>
      </c>
      <c r="R119" s="72">
        <f aca="true" t="shared" si="8" ref="R119:R128">P119-$E$36</f>
        <v>2</v>
      </c>
      <c r="S119" s="72">
        <f aca="true" t="shared" si="9" ref="S119:S128">Q119-$E$37</f>
        <v>3</v>
      </c>
      <c r="T119" s="72">
        <f aca="true" t="shared" si="10" ref="T119:U128">R119^2</f>
        <v>4</v>
      </c>
      <c r="U119" s="72">
        <f t="shared" si="10"/>
        <v>9</v>
      </c>
      <c r="V119" s="72">
        <f aca="true" t="shared" si="11" ref="V119:V128">R119*S119</f>
        <v>6</v>
      </c>
      <c r="W119" s="73"/>
      <c r="X119" s="3"/>
    </row>
    <row r="120" spans="12:24" ht="14.25">
      <c r="L120" s="3"/>
      <c r="M120" s="75" t="s">
        <v>94</v>
      </c>
      <c r="N120" s="72">
        <v>2</v>
      </c>
      <c r="O120" s="72">
        <v>4</v>
      </c>
      <c r="P120" s="72">
        <v>2</v>
      </c>
      <c r="Q120" s="72">
        <v>4</v>
      </c>
      <c r="R120" s="72">
        <f t="shared" si="8"/>
        <v>2</v>
      </c>
      <c r="S120" s="72">
        <f t="shared" si="9"/>
        <v>4</v>
      </c>
      <c r="T120" s="72">
        <f t="shared" si="10"/>
        <v>4</v>
      </c>
      <c r="U120" s="72">
        <f t="shared" si="10"/>
        <v>16</v>
      </c>
      <c r="V120" s="72">
        <f t="shared" si="11"/>
        <v>8</v>
      </c>
      <c r="W120" s="73"/>
      <c r="X120" s="3"/>
    </row>
    <row r="121" spans="12:24" ht="14.25">
      <c r="L121" s="3"/>
      <c r="M121" s="75" t="s">
        <v>95</v>
      </c>
      <c r="N121" s="72">
        <v>1</v>
      </c>
      <c r="O121" s="72">
        <v>4</v>
      </c>
      <c r="P121" s="72">
        <v>1</v>
      </c>
      <c r="Q121" s="72">
        <v>4</v>
      </c>
      <c r="R121" s="72">
        <f t="shared" si="8"/>
        <v>1</v>
      </c>
      <c r="S121" s="72">
        <f t="shared" si="9"/>
        <v>4</v>
      </c>
      <c r="T121" s="72">
        <f t="shared" si="10"/>
        <v>1</v>
      </c>
      <c r="U121" s="72">
        <f t="shared" si="10"/>
        <v>16</v>
      </c>
      <c r="V121" s="72">
        <f t="shared" si="11"/>
        <v>4</v>
      </c>
      <c r="W121" s="73"/>
      <c r="X121" s="3"/>
    </row>
    <row r="122" spans="12:24" ht="14.25">
      <c r="L122" s="3"/>
      <c r="M122" s="75" t="s">
        <v>96</v>
      </c>
      <c r="N122" s="72">
        <v>3</v>
      </c>
      <c r="O122" s="72">
        <v>2</v>
      </c>
      <c r="P122" s="72">
        <v>3</v>
      </c>
      <c r="Q122" s="72">
        <v>2</v>
      </c>
      <c r="R122" s="72">
        <f t="shared" si="8"/>
        <v>3</v>
      </c>
      <c r="S122" s="72">
        <f t="shared" si="9"/>
        <v>2</v>
      </c>
      <c r="T122" s="72">
        <f t="shared" si="10"/>
        <v>9</v>
      </c>
      <c r="U122" s="72">
        <f t="shared" si="10"/>
        <v>4</v>
      </c>
      <c r="V122" s="72">
        <f t="shared" si="11"/>
        <v>6</v>
      </c>
      <c r="W122" s="73"/>
      <c r="X122" s="3"/>
    </row>
    <row r="123" spans="12:24" ht="14.25">
      <c r="L123" s="3"/>
      <c r="M123" s="75" t="s">
        <v>97</v>
      </c>
      <c r="N123" s="72">
        <v>6</v>
      </c>
      <c r="O123" s="72">
        <v>4</v>
      </c>
      <c r="P123" s="72">
        <v>6</v>
      </c>
      <c r="Q123" s="72">
        <v>4</v>
      </c>
      <c r="R123" s="72">
        <f t="shared" si="8"/>
        <v>6</v>
      </c>
      <c r="S123" s="72">
        <f t="shared" si="9"/>
        <v>4</v>
      </c>
      <c r="T123" s="72">
        <f t="shared" si="10"/>
        <v>36</v>
      </c>
      <c r="U123" s="72">
        <f t="shared" si="10"/>
        <v>16</v>
      </c>
      <c r="V123" s="72">
        <f t="shared" si="11"/>
        <v>24</v>
      </c>
      <c r="W123" s="73"/>
      <c r="X123" s="3"/>
    </row>
    <row r="124" spans="12:24" ht="14.25">
      <c r="L124" s="3"/>
      <c r="M124" s="75" t="s">
        <v>98</v>
      </c>
      <c r="N124" s="72">
        <v>4</v>
      </c>
      <c r="O124" s="72">
        <v>4</v>
      </c>
      <c r="P124" s="72">
        <v>4</v>
      </c>
      <c r="Q124" s="72">
        <v>4</v>
      </c>
      <c r="R124" s="72">
        <f t="shared" si="8"/>
        <v>4</v>
      </c>
      <c r="S124" s="72">
        <f t="shared" si="9"/>
        <v>4</v>
      </c>
      <c r="T124" s="72">
        <f t="shared" si="10"/>
        <v>16</v>
      </c>
      <c r="U124" s="72">
        <f t="shared" si="10"/>
        <v>16</v>
      </c>
      <c r="V124" s="72">
        <f t="shared" si="11"/>
        <v>16</v>
      </c>
      <c r="W124" s="73"/>
      <c r="X124" s="3"/>
    </row>
    <row r="125" spans="12:24" ht="14.25">
      <c r="L125" s="3"/>
      <c r="M125" s="75" t="s">
        <v>99</v>
      </c>
      <c r="N125" s="72">
        <v>8</v>
      </c>
      <c r="O125" s="72">
        <v>5</v>
      </c>
      <c r="P125" s="72">
        <v>8</v>
      </c>
      <c r="Q125" s="72">
        <v>5</v>
      </c>
      <c r="R125" s="72">
        <f t="shared" si="8"/>
        <v>8</v>
      </c>
      <c r="S125" s="72">
        <f t="shared" si="9"/>
        <v>5</v>
      </c>
      <c r="T125" s="72">
        <f t="shared" si="10"/>
        <v>64</v>
      </c>
      <c r="U125" s="72">
        <f t="shared" si="10"/>
        <v>25</v>
      </c>
      <c r="V125" s="72">
        <f t="shared" si="11"/>
        <v>40</v>
      </c>
      <c r="W125" s="73"/>
      <c r="X125" s="3"/>
    </row>
    <row r="126" spans="12:24" ht="14.25">
      <c r="L126" s="3"/>
      <c r="M126" s="75" t="s">
        <v>100</v>
      </c>
      <c r="N126" s="72">
        <v>6</v>
      </c>
      <c r="O126" s="72">
        <v>2</v>
      </c>
      <c r="P126" s="72">
        <v>6</v>
      </c>
      <c r="Q126" s="72">
        <v>2</v>
      </c>
      <c r="R126" s="72">
        <f t="shared" si="8"/>
        <v>6</v>
      </c>
      <c r="S126" s="72">
        <f t="shared" si="9"/>
        <v>2</v>
      </c>
      <c r="T126" s="72">
        <f t="shared" si="10"/>
        <v>36</v>
      </c>
      <c r="U126" s="72">
        <f t="shared" si="10"/>
        <v>4</v>
      </c>
      <c r="V126" s="72">
        <f t="shared" si="11"/>
        <v>12</v>
      </c>
      <c r="W126" s="73"/>
      <c r="X126" s="3"/>
    </row>
    <row r="127" spans="12:24" ht="14.25">
      <c r="L127" s="3"/>
      <c r="M127" s="75" t="s">
        <v>101</v>
      </c>
      <c r="N127" s="72">
        <v>9</v>
      </c>
      <c r="O127" s="72">
        <v>4</v>
      </c>
      <c r="P127" s="72">
        <v>9</v>
      </c>
      <c r="Q127" s="72">
        <v>4</v>
      </c>
      <c r="R127" s="72">
        <f t="shared" si="8"/>
        <v>9</v>
      </c>
      <c r="S127" s="72">
        <f t="shared" si="9"/>
        <v>4</v>
      </c>
      <c r="T127" s="72">
        <f t="shared" si="10"/>
        <v>81</v>
      </c>
      <c r="U127" s="72">
        <f t="shared" si="10"/>
        <v>16</v>
      </c>
      <c r="V127" s="72">
        <f t="shared" si="11"/>
        <v>36</v>
      </c>
      <c r="W127" s="73"/>
      <c r="X127" s="3"/>
    </row>
    <row r="128" spans="12:24" ht="14.25">
      <c r="L128" s="3"/>
      <c r="M128" s="75" t="s">
        <v>102</v>
      </c>
      <c r="N128" s="72">
        <v>5</v>
      </c>
      <c r="O128" s="72">
        <v>5</v>
      </c>
      <c r="P128" s="72">
        <v>5</v>
      </c>
      <c r="Q128" s="72">
        <v>5</v>
      </c>
      <c r="R128" s="72">
        <f t="shared" si="8"/>
        <v>5</v>
      </c>
      <c r="S128" s="72">
        <f t="shared" si="9"/>
        <v>5</v>
      </c>
      <c r="T128" s="72">
        <f t="shared" si="10"/>
        <v>25</v>
      </c>
      <c r="U128" s="72">
        <f t="shared" si="10"/>
        <v>25</v>
      </c>
      <c r="V128" s="72">
        <f t="shared" si="11"/>
        <v>25</v>
      </c>
      <c r="W128" s="73"/>
      <c r="X128" s="3"/>
    </row>
    <row r="129" spans="12:24" ht="14.25">
      <c r="L129" s="3"/>
      <c r="M129" s="75" t="s">
        <v>38</v>
      </c>
      <c r="N129" s="72"/>
      <c r="O129" s="72"/>
      <c r="P129" s="72"/>
      <c r="Q129" s="72"/>
      <c r="R129" s="72"/>
      <c r="S129" s="72"/>
      <c r="T129" s="72">
        <f>SUM(T119:T128)</f>
        <v>276</v>
      </c>
      <c r="U129" s="72">
        <f>SUM(U119:U128)</f>
        <v>147</v>
      </c>
      <c r="V129" s="72">
        <f>SUM(V119:V128)</f>
        <v>177</v>
      </c>
      <c r="W129" s="73"/>
      <c r="X129" s="3"/>
    </row>
    <row r="130" spans="12:24" ht="14.25">
      <c r="L130" s="3"/>
      <c r="M130" s="71"/>
      <c r="N130" s="71"/>
      <c r="O130" s="71"/>
      <c r="P130" s="71"/>
      <c r="Q130" s="71"/>
      <c r="R130" s="71"/>
      <c r="S130" s="71"/>
      <c r="T130" s="74" t="s">
        <v>103</v>
      </c>
      <c r="U130" s="71"/>
      <c r="V130" s="71"/>
      <c r="W130" s="71"/>
      <c r="X130" s="3"/>
    </row>
    <row r="131" spans="12:24" ht="14.25">
      <c r="L131" s="3"/>
      <c r="M131" s="70"/>
      <c r="N131" s="70"/>
      <c r="O131" s="70"/>
      <c r="P131" s="70"/>
      <c r="Q131" s="71"/>
      <c r="R131" s="71"/>
      <c r="S131" s="71"/>
      <c r="T131" s="74" t="s">
        <v>104</v>
      </c>
      <c r="U131" s="74" t="s">
        <v>105</v>
      </c>
      <c r="V131" s="74" t="s">
        <v>106</v>
      </c>
      <c r="W131" s="71"/>
      <c r="X131" s="3"/>
    </row>
    <row r="132" spans="12:24" ht="14.25">
      <c r="L132" s="3"/>
      <c r="M132" s="73" t="s">
        <v>107</v>
      </c>
      <c r="N132" s="71"/>
      <c r="O132" s="71"/>
      <c r="P132" s="74">
        <f>AVERAGE(N119:N128)</f>
        <v>4.6</v>
      </c>
      <c r="Q132" s="73"/>
      <c r="R132" s="71"/>
      <c r="S132" s="71"/>
      <c r="T132" s="71"/>
      <c r="U132" s="71"/>
      <c r="V132" s="71"/>
      <c r="W132" s="71"/>
      <c r="X132" s="3"/>
    </row>
    <row r="133" spans="12:24" ht="14.25">
      <c r="L133" s="3"/>
      <c r="M133" s="72" t="s">
        <v>108</v>
      </c>
      <c r="N133" s="70"/>
      <c r="O133" s="70"/>
      <c r="P133" s="70">
        <f>AVERAGE(O119:O128)</f>
        <v>3.7</v>
      </c>
      <c r="Q133" s="73"/>
      <c r="R133" s="71"/>
      <c r="S133" s="71"/>
      <c r="T133" s="71"/>
      <c r="U133" s="71"/>
      <c r="V133" s="71"/>
      <c r="W133" s="71"/>
      <c r="X133" s="3"/>
    </row>
    <row r="134" spans="12:24" ht="14.25">
      <c r="L134" s="3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3"/>
    </row>
    <row r="135" spans="12:24" ht="14.25">
      <c r="L135" s="3"/>
      <c r="M135" s="70"/>
      <c r="N135" s="70"/>
      <c r="O135" s="71"/>
      <c r="P135" s="71"/>
      <c r="Q135" s="71"/>
      <c r="R135" s="71"/>
      <c r="S135" s="71"/>
      <c r="T135" s="71"/>
      <c r="U135" s="71"/>
      <c r="V135" s="71"/>
      <c r="W135" s="71"/>
      <c r="X135" s="3"/>
    </row>
    <row r="136" spans="12:24" ht="14.25">
      <c r="L136" s="3"/>
      <c r="M136" s="73" t="s">
        <v>109</v>
      </c>
      <c r="N136" s="74">
        <f>T129/COUNTA(N119:N128)</f>
        <v>27.6</v>
      </c>
      <c r="O136" s="73"/>
      <c r="P136" s="71"/>
      <c r="Q136" s="71"/>
      <c r="R136" s="71"/>
      <c r="S136" s="71"/>
      <c r="T136" s="71"/>
      <c r="U136" s="71"/>
      <c r="V136" s="71"/>
      <c r="W136" s="71"/>
      <c r="X136" s="3"/>
    </row>
    <row r="137" spans="12:24" ht="14.25">
      <c r="L137" s="3"/>
      <c r="M137" s="73" t="s">
        <v>110</v>
      </c>
      <c r="N137" s="74">
        <f>U129/COUNTA(N119:N128)</f>
        <v>14.7</v>
      </c>
      <c r="O137" s="73"/>
      <c r="P137" s="71"/>
      <c r="Q137" s="71"/>
      <c r="R137" s="71"/>
      <c r="S137" s="71"/>
      <c r="T137" s="71"/>
      <c r="U137" s="71"/>
      <c r="V137" s="71"/>
      <c r="W137" s="71"/>
      <c r="X137" s="3"/>
    </row>
    <row r="138" spans="12:24" ht="14.25">
      <c r="L138" s="3"/>
      <c r="M138" s="72" t="s">
        <v>111</v>
      </c>
      <c r="N138" s="70">
        <f>V129/COUNTA(N119:N128)</f>
        <v>17.7</v>
      </c>
      <c r="O138" s="73"/>
      <c r="P138" s="71"/>
      <c r="Q138" s="71"/>
      <c r="R138" s="71"/>
      <c r="S138" s="71"/>
      <c r="T138" s="71"/>
      <c r="U138" s="71"/>
      <c r="V138" s="71"/>
      <c r="W138" s="71"/>
      <c r="X138" s="3"/>
    </row>
    <row r="139" spans="12:24" ht="14.25">
      <c r="L139" s="3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3"/>
    </row>
    <row r="140" spans="12:24" ht="14.25">
      <c r="L140" s="3"/>
      <c r="M140" s="70"/>
      <c r="N140" s="70"/>
      <c r="O140" s="70"/>
      <c r="P140" s="71"/>
      <c r="Q140" s="71"/>
      <c r="R140" s="71"/>
      <c r="S140" s="71"/>
      <c r="T140" s="71"/>
      <c r="U140" s="71"/>
      <c r="V140" s="71"/>
      <c r="W140" s="71"/>
      <c r="X140" s="3"/>
    </row>
    <row r="141" spans="12:24" ht="14.25">
      <c r="L141" s="3"/>
      <c r="M141" s="72" t="s">
        <v>112</v>
      </c>
      <c r="N141" s="70"/>
      <c r="O141" s="70">
        <f>((N136+N137)+SQRT((N136+N137)^2-4*(N136*N137-N138^2)))/2</f>
        <v>39.98859071162171</v>
      </c>
      <c r="P141" s="73"/>
      <c r="Q141" s="71"/>
      <c r="R141" s="71"/>
      <c r="S141" s="71"/>
      <c r="T141" s="71"/>
      <c r="U141" s="71"/>
      <c r="V141" s="71"/>
      <c r="W141" s="71"/>
      <c r="X141" s="3"/>
    </row>
    <row r="142" spans="12:24" ht="14.25">
      <c r="L142" s="3"/>
      <c r="M142" s="70"/>
      <c r="N142" s="70"/>
      <c r="O142" s="71"/>
      <c r="P142" s="71"/>
      <c r="Q142" s="71"/>
      <c r="R142" s="71"/>
      <c r="S142" s="71"/>
      <c r="T142" s="71"/>
      <c r="U142" s="71"/>
      <c r="V142" s="71"/>
      <c r="W142" s="71"/>
      <c r="X142" s="3"/>
    </row>
    <row r="143" spans="12:24" ht="14.25">
      <c r="L143" s="3"/>
      <c r="M143" s="73" t="s">
        <v>113</v>
      </c>
      <c r="N143" s="74">
        <f>N138/(SQRT(N138^2+(O141-N136)^2))</f>
        <v>0.8192625644805929</v>
      </c>
      <c r="O143" s="73"/>
      <c r="P143" s="71"/>
      <c r="Q143" s="71"/>
      <c r="R143" s="71"/>
      <c r="S143" s="71"/>
      <c r="T143" s="71"/>
      <c r="U143" s="71"/>
      <c r="V143" s="71"/>
      <c r="W143" s="71"/>
      <c r="X143" s="3"/>
    </row>
    <row r="144" spans="12:24" ht="14.25">
      <c r="L144" s="3"/>
      <c r="M144" s="72" t="s">
        <v>114</v>
      </c>
      <c r="N144" s="70">
        <f>(O141-N136)/(SQRT(N138^2+(O141-N136)^2))</f>
        <v>0.5734185647855172</v>
      </c>
      <c r="O144" s="73"/>
      <c r="P144" s="71"/>
      <c r="Q144" s="71"/>
      <c r="R144" s="71"/>
      <c r="S144" s="71"/>
      <c r="T144" s="71"/>
      <c r="U144" s="71"/>
      <c r="V144" s="71"/>
      <c r="W144" s="71"/>
      <c r="X144" s="3"/>
    </row>
    <row r="145" spans="12:24" ht="14.25">
      <c r="L145" s="3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3"/>
    </row>
    <row r="146" spans="12:24" ht="14.25">
      <c r="L146" s="3"/>
      <c r="M146" s="71"/>
      <c r="N146" s="70"/>
      <c r="O146" s="70"/>
      <c r="P146" s="70"/>
      <c r="Q146" s="71"/>
      <c r="R146" s="71"/>
      <c r="S146" s="71"/>
      <c r="T146" s="71"/>
      <c r="U146" s="71"/>
      <c r="V146" s="71"/>
      <c r="W146" s="71"/>
      <c r="X146" s="3"/>
    </row>
    <row r="147" spans="12:24" ht="14.25">
      <c r="L147" s="3"/>
      <c r="M147" s="70"/>
      <c r="N147" s="75" t="s">
        <v>61</v>
      </c>
      <c r="O147" s="75" t="s">
        <v>34</v>
      </c>
      <c r="P147" s="75" t="s">
        <v>85</v>
      </c>
      <c r="Q147" s="72"/>
      <c r="R147" s="71"/>
      <c r="S147" s="71"/>
      <c r="T147" s="71"/>
      <c r="U147" s="71"/>
      <c r="V147" s="71"/>
      <c r="W147" s="71"/>
      <c r="X147" s="3"/>
    </row>
    <row r="148" spans="12:24" ht="14.25">
      <c r="L148" s="3"/>
      <c r="M148" s="75" t="s">
        <v>90</v>
      </c>
      <c r="N148" s="75" t="s">
        <v>91</v>
      </c>
      <c r="O148" s="75" t="s">
        <v>92</v>
      </c>
      <c r="P148" s="75" t="s">
        <v>115</v>
      </c>
      <c r="Q148" s="75" t="s">
        <v>87</v>
      </c>
      <c r="R148" s="73"/>
      <c r="S148" s="71"/>
      <c r="T148" s="71"/>
      <c r="U148" s="71"/>
      <c r="V148" s="71"/>
      <c r="W148" s="71"/>
      <c r="X148" s="3"/>
    </row>
    <row r="149" spans="12:24" ht="14.25">
      <c r="L149" s="3"/>
      <c r="M149" s="75" t="s">
        <v>93</v>
      </c>
      <c r="N149" s="72">
        <v>2</v>
      </c>
      <c r="O149" s="72">
        <v>3</v>
      </c>
      <c r="P149" s="72">
        <f>$N$143*N149+$N$144*O149</f>
        <v>3.3587808233177374</v>
      </c>
      <c r="Q149" s="72">
        <f>RANK(P149,$P$149:$P$158)</f>
        <v>9</v>
      </c>
      <c r="R149" s="73"/>
      <c r="S149" s="71"/>
      <c r="T149" s="71"/>
      <c r="U149" s="71"/>
      <c r="V149" s="71"/>
      <c r="W149" s="71"/>
      <c r="X149" s="3"/>
    </row>
    <row r="150" spans="12:24" ht="14.25">
      <c r="L150" s="3"/>
      <c r="M150" s="75" t="s">
        <v>94</v>
      </c>
      <c r="N150" s="72">
        <v>2</v>
      </c>
      <c r="O150" s="72">
        <v>4</v>
      </c>
      <c r="P150" s="72">
        <f aca="true" t="shared" si="12" ref="P150:P158">$N$143*N150+$N$144*O150</f>
        <v>3.9321993881032546</v>
      </c>
      <c r="Q150" s="72">
        <f aca="true" t="shared" si="13" ref="Q150:Q158">RANK(P150,$P$149:$P$158)</f>
        <v>7</v>
      </c>
      <c r="R150" s="73"/>
      <c r="S150" s="71"/>
      <c r="T150" s="71"/>
      <c r="U150" s="71"/>
      <c r="V150" s="71"/>
      <c r="W150" s="71"/>
      <c r="X150" s="3"/>
    </row>
    <row r="151" spans="12:24" ht="14.25">
      <c r="L151" s="3"/>
      <c r="M151" s="75" t="s">
        <v>95</v>
      </c>
      <c r="N151" s="72">
        <v>1</v>
      </c>
      <c r="O151" s="72">
        <v>4</v>
      </c>
      <c r="P151" s="72">
        <f t="shared" si="12"/>
        <v>3.112936823622662</v>
      </c>
      <c r="Q151" s="72">
        <f t="shared" si="13"/>
        <v>10</v>
      </c>
      <c r="R151" s="73"/>
      <c r="S151" s="71"/>
      <c r="T151" s="71"/>
      <c r="U151" s="71"/>
      <c r="V151" s="71"/>
      <c r="W151" s="71"/>
      <c r="X151" s="3"/>
    </row>
    <row r="152" spans="12:24" ht="14.25">
      <c r="L152" s="3"/>
      <c r="M152" s="75" t="s">
        <v>96</v>
      </c>
      <c r="N152" s="72">
        <v>3</v>
      </c>
      <c r="O152" s="72">
        <v>2</v>
      </c>
      <c r="P152" s="72">
        <f t="shared" si="12"/>
        <v>3.604624823012813</v>
      </c>
      <c r="Q152" s="72">
        <f t="shared" si="13"/>
        <v>8</v>
      </c>
      <c r="R152" s="73"/>
      <c r="S152" s="71"/>
      <c r="T152" s="71"/>
      <c r="U152" s="71"/>
      <c r="V152" s="71"/>
      <c r="W152" s="71"/>
      <c r="X152" s="3"/>
    </row>
    <row r="153" spans="12:24" ht="14.25">
      <c r="L153" s="3"/>
      <c r="M153" s="75" t="s">
        <v>97</v>
      </c>
      <c r="N153" s="72">
        <v>6</v>
      </c>
      <c r="O153" s="72">
        <v>4</v>
      </c>
      <c r="P153" s="72">
        <f t="shared" si="12"/>
        <v>7.209249646025626</v>
      </c>
      <c r="Q153" s="72">
        <f t="shared" si="13"/>
        <v>3</v>
      </c>
      <c r="R153" s="73"/>
      <c r="S153" s="71"/>
      <c r="T153" s="71"/>
      <c r="U153" s="71"/>
      <c r="V153" s="71"/>
      <c r="W153" s="71"/>
      <c r="X153" s="3"/>
    </row>
    <row r="154" spans="12:24" ht="14.25">
      <c r="L154" s="3"/>
      <c r="M154" s="75" t="s">
        <v>98</v>
      </c>
      <c r="N154" s="72">
        <v>4</v>
      </c>
      <c r="O154" s="72">
        <v>4</v>
      </c>
      <c r="P154" s="72">
        <f t="shared" si="12"/>
        <v>5.57072451706444</v>
      </c>
      <c r="Q154" s="72">
        <f t="shared" si="13"/>
        <v>6</v>
      </c>
      <c r="R154" s="73"/>
      <c r="S154" s="71"/>
      <c r="T154" s="71"/>
      <c r="U154" s="71"/>
      <c r="V154" s="71"/>
      <c r="W154" s="71"/>
      <c r="X154" s="3"/>
    </row>
    <row r="155" spans="12:24" ht="14.25">
      <c r="L155" s="3"/>
      <c r="M155" s="75" t="s">
        <v>99</v>
      </c>
      <c r="N155" s="72">
        <v>8</v>
      </c>
      <c r="O155" s="72">
        <v>5</v>
      </c>
      <c r="P155" s="72">
        <f t="shared" si="12"/>
        <v>9.42119333977233</v>
      </c>
      <c r="Q155" s="72">
        <f t="shared" si="13"/>
        <v>2</v>
      </c>
      <c r="R155" s="73"/>
      <c r="S155" s="71"/>
      <c r="T155" s="71"/>
      <c r="U155" s="71"/>
      <c r="V155" s="71"/>
      <c r="W155" s="71"/>
      <c r="X155" s="3"/>
    </row>
    <row r="156" spans="12:24" ht="14.25">
      <c r="L156" s="3"/>
      <c r="M156" s="75" t="s">
        <v>100</v>
      </c>
      <c r="N156" s="72">
        <v>6</v>
      </c>
      <c r="O156" s="72">
        <v>2</v>
      </c>
      <c r="P156" s="72">
        <f t="shared" si="12"/>
        <v>6.062412516454591</v>
      </c>
      <c r="Q156" s="72">
        <f t="shared" si="13"/>
        <v>5</v>
      </c>
      <c r="R156" s="73"/>
      <c r="S156" s="71"/>
      <c r="T156" s="71"/>
      <c r="U156" s="71"/>
      <c r="V156" s="71"/>
      <c r="W156" s="71"/>
      <c r="X156" s="3"/>
    </row>
    <row r="157" spans="12:24" ht="14.25">
      <c r="L157" s="3"/>
      <c r="M157" s="75" t="s">
        <v>101</v>
      </c>
      <c r="N157" s="72">
        <v>9</v>
      </c>
      <c r="O157" s="72">
        <v>4</v>
      </c>
      <c r="P157" s="72">
        <f t="shared" si="12"/>
        <v>9.667037339467406</v>
      </c>
      <c r="Q157" s="72">
        <f t="shared" si="13"/>
        <v>1</v>
      </c>
      <c r="R157" s="73"/>
      <c r="S157" s="71"/>
      <c r="T157" s="71"/>
      <c r="U157" s="71"/>
      <c r="V157" s="71"/>
      <c r="W157" s="71"/>
      <c r="X157" s="3"/>
    </row>
    <row r="158" spans="12:24" ht="14.25">
      <c r="L158" s="3"/>
      <c r="M158" s="75" t="s">
        <v>102</v>
      </c>
      <c r="N158" s="72">
        <v>5</v>
      </c>
      <c r="O158" s="72">
        <v>5</v>
      </c>
      <c r="P158" s="72">
        <f t="shared" si="12"/>
        <v>6.963405646330551</v>
      </c>
      <c r="Q158" s="72">
        <f t="shared" si="13"/>
        <v>4</v>
      </c>
      <c r="R158" s="73"/>
      <c r="S158" s="71"/>
      <c r="T158" s="71"/>
      <c r="U158" s="71"/>
      <c r="V158" s="71"/>
      <c r="W158" s="71"/>
      <c r="X158" s="3"/>
    </row>
    <row r="159" spans="12:24" ht="14.2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2:24" ht="14.25"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2:24" ht="14.25"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2:24" ht="14.25"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4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4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4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4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4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4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4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4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4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4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4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4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204" verticalDpi="204" orientation="portrait" paperSize="9" scale="67" r:id="rId2"/>
  <headerFooter alignWithMargins="0">
    <oddHeader>&amp;L&amp;F&amp;C&amp;A&amp;R&amp;D&amp;T</oddHeader>
    <oddFooter>&amp;C- &amp;P(&amp;N)-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19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2" max="2" width="13" style="0" customWidth="1"/>
    <col min="7" max="7" width="3" style="0" customWidth="1"/>
    <col min="8" max="8" width="2.59765625" style="0" customWidth="1"/>
    <col min="9" max="9" width="2.5" style="0" customWidth="1"/>
    <col min="10" max="10" width="3.69921875" style="0" customWidth="1"/>
    <col min="13" max="13" width="10.69921875" style="0" customWidth="1"/>
  </cols>
  <sheetData>
    <row r="1" spans="1:15" ht="14.25">
      <c r="A1" s="99" t="s">
        <v>117</v>
      </c>
      <c r="B1" s="3"/>
      <c r="C1" s="148">
        <f ca="1">TODAY()</f>
        <v>40468</v>
      </c>
      <c r="D1" s="148"/>
      <c r="E1" s="3"/>
      <c r="K1" s="99" t="s">
        <v>118</v>
      </c>
      <c r="L1" s="3"/>
      <c r="M1" s="147">
        <f ca="1">TODAY()</f>
        <v>40468</v>
      </c>
      <c r="N1" s="3"/>
      <c r="O1" s="3"/>
    </row>
    <row r="2" spans="1:15" ht="14.25">
      <c r="A2" s="3"/>
      <c r="B2" s="3"/>
      <c r="C2" s="3"/>
      <c r="D2" s="3"/>
      <c r="E2" s="3"/>
      <c r="K2" s="3"/>
      <c r="L2" s="3"/>
      <c r="M2" s="3"/>
      <c r="N2" s="3"/>
      <c r="O2" s="3"/>
    </row>
    <row r="3" spans="1:16" ht="14.25">
      <c r="A3" s="40" t="s">
        <v>49</v>
      </c>
      <c r="B3" s="41"/>
      <c r="C3" s="41"/>
      <c r="D3" s="41"/>
      <c r="E3" s="41"/>
      <c r="F3" s="100"/>
      <c r="G3" s="100"/>
      <c r="K3" s="40" t="s">
        <v>88</v>
      </c>
      <c r="L3" s="41"/>
      <c r="M3" s="41"/>
      <c r="N3" s="41"/>
      <c r="O3" s="41"/>
      <c r="P3" s="100"/>
    </row>
    <row r="4" spans="1:16" ht="14.25">
      <c r="A4" s="40" t="s">
        <v>50</v>
      </c>
      <c r="B4" s="41"/>
      <c r="C4" s="41"/>
      <c r="D4" s="41"/>
      <c r="E4" s="41"/>
      <c r="F4" s="100"/>
      <c r="G4" s="100"/>
      <c r="K4" s="40" t="s">
        <v>89</v>
      </c>
      <c r="L4" s="41"/>
      <c r="M4" s="41"/>
      <c r="N4" s="41"/>
      <c r="O4" s="41"/>
      <c r="P4" s="100"/>
    </row>
    <row r="5" spans="1:16" ht="15" thickBot="1">
      <c r="A5" s="41"/>
      <c r="B5" s="42"/>
      <c r="C5" s="42"/>
      <c r="D5" s="42"/>
      <c r="E5" s="41"/>
      <c r="F5" s="100"/>
      <c r="G5" s="100"/>
      <c r="K5" s="41"/>
      <c r="L5" s="68"/>
      <c r="M5" s="68"/>
      <c r="N5" s="68"/>
      <c r="O5" s="41"/>
      <c r="P5" s="100"/>
    </row>
    <row r="6" spans="1:16" ht="15" thickBot="1">
      <c r="A6" s="41"/>
      <c r="B6" s="101" t="s">
        <v>51</v>
      </c>
      <c r="C6" s="102" t="s">
        <v>52</v>
      </c>
      <c r="D6" s="103" t="s">
        <v>53</v>
      </c>
      <c r="E6" s="46"/>
      <c r="F6" s="100"/>
      <c r="G6" s="100"/>
      <c r="K6" s="41"/>
      <c r="L6" s="104" t="s">
        <v>90</v>
      </c>
      <c r="M6" s="105" t="s">
        <v>91</v>
      </c>
      <c r="N6" s="105" t="s">
        <v>92</v>
      </c>
      <c r="O6" s="69"/>
      <c r="P6" s="100"/>
    </row>
    <row r="7" spans="1:16" ht="14.25">
      <c r="A7" s="41"/>
      <c r="B7" s="79" t="s">
        <v>54</v>
      </c>
      <c r="C7" s="84">
        <v>108</v>
      </c>
      <c r="D7" s="85">
        <v>35</v>
      </c>
      <c r="E7" s="46"/>
      <c r="F7" s="100"/>
      <c r="G7" s="100"/>
      <c r="K7" s="41"/>
      <c r="L7" s="79" t="s">
        <v>93</v>
      </c>
      <c r="M7" s="106">
        <v>2</v>
      </c>
      <c r="N7" s="106">
        <v>3</v>
      </c>
      <c r="O7" s="69"/>
      <c r="P7" s="100"/>
    </row>
    <row r="8" spans="1:16" ht="14.25">
      <c r="A8" s="41"/>
      <c r="B8" s="79" t="s">
        <v>55</v>
      </c>
      <c r="C8" s="84">
        <v>81</v>
      </c>
      <c r="D8" s="85">
        <v>16</v>
      </c>
      <c r="E8" s="46"/>
      <c r="F8" s="100"/>
      <c r="G8" s="100"/>
      <c r="K8" s="41"/>
      <c r="L8" s="79" t="s">
        <v>94</v>
      </c>
      <c r="M8" s="106">
        <v>2</v>
      </c>
      <c r="N8" s="106">
        <v>4</v>
      </c>
      <c r="O8" s="69"/>
      <c r="P8" s="100"/>
    </row>
    <row r="9" spans="1:16" ht="14.25">
      <c r="A9" s="41"/>
      <c r="B9" s="79" t="s">
        <v>56</v>
      </c>
      <c r="C9" s="84">
        <v>49</v>
      </c>
      <c r="D9" s="85">
        <v>22</v>
      </c>
      <c r="E9" s="46"/>
      <c r="F9" s="100"/>
      <c r="G9" s="100"/>
      <c r="K9" s="41"/>
      <c r="L9" s="79" t="s">
        <v>95</v>
      </c>
      <c r="M9" s="106">
        <v>1</v>
      </c>
      <c r="N9" s="106">
        <v>4</v>
      </c>
      <c r="O9" s="69"/>
      <c r="P9" s="100"/>
    </row>
    <row r="10" spans="1:16" ht="14.25">
      <c r="A10" s="41"/>
      <c r="B10" s="79" t="s">
        <v>57</v>
      </c>
      <c r="C10" s="84">
        <v>71</v>
      </c>
      <c r="D10" s="85">
        <v>15</v>
      </c>
      <c r="E10" s="46"/>
      <c r="F10" s="100"/>
      <c r="G10" s="100"/>
      <c r="K10" s="41"/>
      <c r="L10" s="79" t="s">
        <v>96</v>
      </c>
      <c r="M10" s="106">
        <v>3</v>
      </c>
      <c r="N10" s="106">
        <v>2</v>
      </c>
      <c r="O10" s="69"/>
      <c r="P10" s="100"/>
    </row>
    <row r="11" spans="1:16" ht="14.25">
      <c r="A11" s="41"/>
      <c r="B11" s="79" t="s">
        <v>58</v>
      </c>
      <c r="C11" s="84">
        <v>32</v>
      </c>
      <c r="D11" s="85">
        <v>11</v>
      </c>
      <c r="E11" s="46"/>
      <c r="F11" s="100"/>
      <c r="G11" s="100"/>
      <c r="K11" s="41"/>
      <c r="L11" s="79" t="s">
        <v>97</v>
      </c>
      <c r="M11" s="106">
        <v>6</v>
      </c>
      <c r="N11" s="106">
        <v>4</v>
      </c>
      <c r="O11" s="69"/>
      <c r="P11" s="100"/>
    </row>
    <row r="12" spans="1:16" ht="15" thickBot="1">
      <c r="A12" s="41"/>
      <c r="B12" s="80" t="s">
        <v>59</v>
      </c>
      <c r="C12" s="86">
        <v>67</v>
      </c>
      <c r="D12" s="87">
        <v>22</v>
      </c>
      <c r="E12" s="46"/>
      <c r="F12" s="100"/>
      <c r="G12" s="100"/>
      <c r="K12" s="41"/>
      <c r="L12" s="79" t="s">
        <v>98</v>
      </c>
      <c r="M12" s="106">
        <v>4</v>
      </c>
      <c r="N12" s="106">
        <v>4</v>
      </c>
      <c r="O12" s="69"/>
      <c r="P12" s="100"/>
    </row>
    <row r="13" spans="1:16" ht="14.25">
      <c r="A13" s="3"/>
      <c r="B13" s="3"/>
      <c r="C13" s="3"/>
      <c r="D13" s="3"/>
      <c r="E13" s="3"/>
      <c r="K13" s="41"/>
      <c r="L13" s="79" t="s">
        <v>99</v>
      </c>
      <c r="M13" s="106">
        <v>8</v>
      </c>
      <c r="N13" s="106">
        <v>5</v>
      </c>
      <c r="O13" s="69"/>
      <c r="P13" s="100"/>
    </row>
    <row r="14" spans="1:16" ht="14.25">
      <c r="A14" s="99" t="s">
        <v>60</v>
      </c>
      <c r="B14" s="3"/>
      <c r="C14" s="3"/>
      <c r="D14" s="3"/>
      <c r="E14" s="3"/>
      <c r="K14" s="41"/>
      <c r="L14" s="79" t="s">
        <v>100</v>
      </c>
      <c r="M14" s="106">
        <v>6</v>
      </c>
      <c r="N14" s="106">
        <v>2</v>
      </c>
      <c r="O14" s="69"/>
      <c r="P14" s="100"/>
    </row>
    <row r="15" spans="1:16" ht="14.25">
      <c r="A15" s="3"/>
      <c r="B15" s="3"/>
      <c r="C15" s="3"/>
      <c r="D15" s="3"/>
      <c r="E15" s="3"/>
      <c r="K15" s="41"/>
      <c r="L15" s="79" t="s">
        <v>101</v>
      </c>
      <c r="M15" s="106">
        <v>9</v>
      </c>
      <c r="N15" s="106">
        <v>4</v>
      </c>
      <c r="O15" s="69"/>
      <c r="P15" s="100"/>
    </row>
    <row r="16" spans="2:16" ht="15" thickBot="1">
      <c r="B16" s="3"/>
      <c r="C16" s="3"/>
      <c r="D16" s="3"/>
      <c r="E16" s="3"/>
      <c r="K16" s="41"/>
      <c r="L16" s="80" t="s">
        <v>102</v>
      </c>
      <c r="M16" s="107">
        <v>5</v>
      </c>
      <c r="N16" s="107">
        <v>5</v>
      </c>
      <c r="O16" s="69"/>
      <c r="P16" s="100"/>
    </row>
    <row r="17" spans="11:15" ht="14.25">
      <c r="K17" s="3"/>
      <c r="L17" s="3"/>
      <c r="M17" s="3"/>
      <c r="N17" s="3"/>
      <c r="O17" s="3"/>
    </row>
    <row r="18" spans="11:15" ht="14.25">
      <c r="K18" s="98" t="s">
        <v>60</v>
      </c>
      <c r="L18" s="3"/>
      <c r="M18" s="3"/>
      <c r="N18" s="3"/>
      <c r="O18" s="3"/>
    </row>
    <row r="19" spans="11:15" ht="14.25">
      <c r="K19" s="3"/>
      <c r="L19" s="3"/>
      <c r="M19" s="3"/>
      <c r="N19" s="3"/>
      <c r="O19" s="3"/>
    </row>
  </sheetData>
  <sheetProtection/>
  <mergeCells count="1">
    <mergeCell ref="C1:D1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97" r:id="rId1"/>
  <headerFooter alignWithMargins="0">
    <oddHeader>&amp;LNo:
Name:&amp;C&amp;A</oddHeader>
    <oddFooter>&amp;L&amp;F&amp;A&amp;C- &amp;P -&amp;R&amp;D&amp;T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飯田 博</dc:creator>
  <cp:keywords/>
  <dc:description/>
  <cp:lastModifiedBy>飯田</cp:lastModifiedBy>
  <cp:lastPrinted>2010-10-17T03:15:02Z</cp:lastPrinted>
  <dcterms:created xsi:type="dcterms:W3CDTF">1999-08-19T06:06:19Z</dcterms:created>
  <dcterms:modified xsi:type="dcterms:W3CDTF">2010-10-17T03:16:12Z</dcterms:modified>
  <cp:category/>
  <cp:version/>
  <cp:contentType/>
  <cp:contentStatus/>
</cp:coreProperties>
</file>